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https://quantummarkllc.sharepoint.com/sites/PuertoRico-PhaseI/Shared Documents/"/>
    </mc:Choice>
  </mc:AlternateContent>
  <xr:revisionPtr revIDLastSave="269" documentId="8_{0DE30D8D-F8F2-418F-9530-5AA7FCC41332}" xr6:coauthVersionLast="47" xr6:coauthVersionMax="47" xr10:uidLastSave="{8DF3B050-FBD7-4DF6-8850-F95FFC0CD4DE}"/>
  <workbookProtection workbookAlgorithmName="SHA-512" workbookHashValue="F7ICQuSYf58Qqvuhd604s3KjhOY+gcRQlCvxm5vwqdDX24BwfiGilva6b8N8EHRn8OL0zcrqvrszygLroaowVg==" workbookSaltValue="dOrXFOebyxuU3T6bnlC73Q==" workbookSpinCount="100000" lockStructure="1"/>
  <bookViews>
    <workbookView xWindow="28680" yWindow="-120" windowWidth="29040" windowHeight="15720" firstSheet="2" activeTab="2" xr2:uid="{75EE9AC6-F411-4DFC-83DB-43B27F9C76EF}"/>
  </bookViews>
  <sheets>
    <sheet name="Summary Sheet" sheetId="7" state="hidden" r:id="rId1"/>
    <sheet name="Response Values" sheetId="8" state="hidden" r:id="rId2"/>
    <sheet name="General" sheetId="4" r:id="rId3"/>
  </sheets>
  <externalReferences>
    <externalReference r:id="rId4"/>
    <externalReference r:id="rId5"/>
    <externalReference r:id="rId6"/>
    <externalReference r:id="rId7"/>
    <externalReference r:id="rId8"/>
  </externalReferences>
  <definedNames>
    <definedName name="PFSelection">'[1]Putative Father Registry'!$F$2:$F$8</definedName>
    <definedName name="Select">'[2]Putative Father Registry'!$F$2:$F$8</definedName>
    <definedName name="Selection">'[3]Adoption Privacy Registry'!$F$2:$F$8</definedName>
    <definedName name="Selections">'[4]New User Setup'!$F$3:$F$9</definedName>
    <definedName name="VendorList">'[5]List Info'!$A$1:$A$8</definedName>
    <definedName name="VendorResponse">'[1]Adoption Matching Registry'!$F$2:$F$8</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9" i="4" l="1"/>
  <c r="F148" i="4"/>
  <c r="E148" i="4"/>
  <c r="E145" i="4"/>
  <c r="F145" i="4"/>
  <c r="F140" i="4"/>
  <c r="E140" i="4"/>
  <c r="F124" i="4"/>
  <c r="E124" i="4"/>
  <c r="F123" i="4"/>
  <c r="E123" i="4"/>
  <c r="F121" i="4"/>
  <c r="E121" i="4"/>
  <c r="E74" i="4"/>
  <c r="F74" i="4"/>
  <c r="F62" i="4"/>
  <c r="E62" i="4"/>
  <c r="F61" i="4"/>
  <c r="E61" i="4"/>
  <c r="F60" i="4"/>
  <c r="E60" i="4"/>
  <c r="F59" i="4"/>
  <c r="E59" i="4"/>
  <c r="F58" i="4"/>
  <c r="E58" i="4"/>
  <c r="E69" i="4"/>
  <c r="F69" i="4"/>
  <c r="C5" i="4"/>
  <c r="F5" i="4" s="1"/>
  <c r="C6" i="4"/>
  <c r="F6" i="4" s="1"/>
  <c r="C7" i="4"/>
  <c r="F7" i="4" s="1"/>
  <c r="C8" i="4"/>
  <c r="F8" i="4" s="1"/>
  <c r="C9" i="4"/>
  <c r="F9" i="4" s="1"/>
  <c r="C10" i="4"/>
  <c r="F10" i="4" s="1"/>
  <c r="C11" i="4"/>
  <c r="F11" i="4" s="1"/>
  <c r="C12" i="4"/>
  <c r="F12" i="4" s="1"/>
  <c r="C13" i="4"/>
  <c r="F13" i="4" s="1"/>
  <c r="C14" i="4"/>
  <c r="F14" i="4" s="1"/>
  <c r="C15" i="4"/>
  <c r="F15" i="4" s="1"/>
  <c r="C16" i="4"/>
  <c r="F16" i="4" s="1"/>
  <c r="C17" i="4"/>
  <c r="F17" i="4" s="1"/>
  <c r="C18" i="4"/>
  <c r="F18" i="4" s="1"/>
  <c r="C19" i="4"/>
  <c r="F19" i="4" s="1"/>
  <c r="C20" i="4"/>
  <c r="F20" i="4" s="1"/>
  <c r="C21" i="4"/>
  <c r="F21" i="4" s="1"/>
  <c r="C22" i="4"/>
  <c r="F22" i="4" s="1"/>
  <c r="C23" i="4"/>
  <c r="F23" i="4" s="1"/>
  <c r="C24" i="4"/>
  <c r="F24" i="4" s="1"/>
  <c r="C25" i="4"/>
  <c r="F25" i="4" s="1"/>
  <c r="C26" i="4"/>
  <c r="F26" i="4" s="1"/>
  <c r="C27" i="4"/>
  <c r="F27" i="4" s="1"/>
  <c r="C28" i="4"/>
  <c r="F28" i="4" s="1"/>
  <c r="C29" i="4"/>
  <c r="F29" i="4" s="1"/>
  <c r="C30" i="4"/>
  <c r="F30" i="4" s="1"/>
  <c r="C31" i="4"/>
  <c r="F31" i="4" s="1"/>
  <c r="C32" i="4"/>
  <c r="F32" i="4" s="1"/>
  <c r="C33" i="4"/>
  <c r="F33" i="4" s="1"/>
  <c r="C34" i="4"/>
  <c r="F34" i="4" s="1"/>
  <c r="C35" i="4"/>
  <c r="F35" i="4" s="1"/>
  <c r="C36" i="4"/>
  <c r="F36" i="4" s="1"/>
  <c r="C37" i="4"/>
  <c r="F37" i="4" s="1"/>
  <c r="C38" i="4"/>
  <c r="F38" i="4" s="1"/>
  <c r="C39" i="4"/>
  <c r="F39" i="4" s="1"/>
  <c r="C40" i="4"/>
  <c r="F40" i="4" s="1"/>
  <c r="C41" i="4"/>
  <c r="F41" i="4" s="1"/>
  <c r="C42" i="4"/>
  <c r="F42" i="4" s="1"/>
  <c r="C43" i="4"/>
  <c r="F43" i="4" s="1"/>
  <c r="C44" i="4"/>
  <c r="F44" i="4" s="1"/>
  <c r="C45" i="4"/>
  <c r="F45" i="4" s="1"/>
  <c r="C46" i="4"/>
  <c r="F46" i="4" s="1"/>
  <c r="C47" i="4"/>
  <c r="F47" i="4" s="1"/>
  <c r="C48" i="4"/>
  <c r="F48" i="4" s="1"/>
  <c r="C49" i="4"/>
  <c r="F49" i="4" s="1"/>
  <c r="C50" i="4"/>
  <c r="F50" i="4" s="1"/>
  <c r="C4" i="4"/>
  <c r="E159" i="4"/>
  <c r="B2" i="7" s="1"/>
  <c r="E68" i="4"/>
  <c r="F68" i="4"/>
  <c r="E71" i="4"/>
  <c r="F71" i="4"/>
  <c r="E72" i="4"/>
  <c r="F72" i="4"/>
  <c r="E73" i="4"/>
  <c r="F73" i="4"/>
  <c r="E75" i="4"/>
  <c r="F75" i="4"/>
  <c r="E77" i="4"/>
  <c r="F77" i="4"/>
  <c r="E78" i="4"/>
  <c r="F78" i="4"/>
  <c r="E79" i="4"/>
  <c r="F79" i="4"/>
  <c r="E80" i="4"/>
  <c r="F80" i="4"/>
  <c r="E81" i="4"/>
  <c r="F81" i="4"/>
  <c r="E83" i="4"/>
  <c r="F83" i="4"/>
  <c r="E84" i="4"/>
  <c r="F84" i="4"/>
  <c r="E85" i="4"/>
  <c r="F85" i="4"/>
  <c r="E86" i="4"/>
  <c r="F86" i="4"/>
  <c r="E87" i="4"/>
  <c r="F87" i="4"/>
  <c r="E88" i="4"/>
  <c r="F88" i="4"/>
  <c r="E89" i="4"/>
  <c r="F89" i="4"/>
  <c r="E90" i="4"/>
  <c r="F90" i="4"/>
  <c r="E91" i="4"/>
  <c r="F91" i="4"/>
  <c r="E92" i="4"/>
  <c r="F92" i="4"/>
  <c r="E93" i="4"/>
  <c r="F93" i="4"/>
  <c r="E94" i="4"/>
  <c r="F94" i="4"/>
  <c r="E95" i="4"/>
  <c r="F95" i="4"/>
  <c r="E64" i="4"/>
  <c r="F64" i="4"/>
  <c r="E65" i="4"/>
  <c r="F65" i="4"/>
  <c r="E66" i="4"/>
  <c r="F66" i="4"/>
  <c r="E97" i="4"/>
  <c r="F97" i="4"/>
  <c r="E98" i="4"/>
  <c r="F98" i="4"/>
  <c r="E99" i="4"/>
  <c r="F99" i="4"/>
  <c r="E100" i="4"/>
  <c r="F100" i="4"/>
  <c r="E101" i="4"/>
  <c r="F101" i="4"/>
  <c r="E102" i="4"/>
  <c r="F102" i="4"/>
  <c r="E103" i="4"/>
  <c r="F103" i="4"/>
  <c r="E104" i="4"/>
  <c r="F104" i="4"/>
  <c r="E105" i="4"/>
  <c r="F105" i="4"/>
  <c r="E106" i="4"/>
  <c r="F106" i="4"/>
  <c r="E107" i="4"/>
  <c r="F107" i="4"/>
  <c r="E108" i="4"/>
  <c r="F108" i="4"/>
  <c r="E109" i="4"/>
  <c r="F109" i="4"/>
  <c r="E110" i="4"/>
  <c r="F110" i="4"/>
  <c r="E111" i="4"/>
  <c r="F111" i="4"/>
  <c r="E112" i="4"/>
  <c r="F112" i="4"/>
  <c r="E114" i="4"/>
  <c r="F114" i="4"/>
  <c r="E115" i="4"/>
  <c r="F115" i="4"/>
  <c r="E116" i="4"/>
  <c r="F116" i="4"/>
  <c r="E117" i="4"/>
  <c r="F117" i="4"/>
  <c r="E118" i="4"/>
  <c r="F118" i="4"/>
  <c r="E119" i="4"/>
  <c r="F119" i="4"/>
  <c r="E120" i="4"/>
  <c r="F120" i="4"/>
  <c r="E126" i="4"/>
  <c r="F126" i="4"/>
  <c r="E127" i="4"/>
  <c r="F127" i="4"/>
  <c r="E128" i="4"/>
  <c r="F128" i="4"/>
  <c r="E129" i="4"/>
  <c r="F129" i="4"/>
  <c r="E130" i="4"/>
  <c r="F130" i="4"/>
  <c r="E131" i="4"/>
  <c r="F131" i="4"/>
  <c r="E133" i="4"/>
  <c r="F133" i="4"/>
  <c r="E134" i="4"/>
  <c r="F134" i="4"/>
  <c r="E135" i="4"/>
  <c r="F135" i="4"/>
  <c r="E136" i="4"/>
  <c r="F136" i="4"/>
  <c r="E137" i="4"/>
  <c r="F137" i="4"/>
  <c r="E138" i="4"/>
  <c r="F138" i="4"/>
  <c r="E142" i="4"/>
  <c r="F142" i="4"/>
  <c r="E144" i="4"/>
  <c r="F144" i="4"/>
  <c r="E146" i="4"/>
  <c r="F146" i="4"/>
  <c r="E150" i="4"/>
  <c r="F150" i="4"/>
  <c r="E151" i="4"/>
  <c r="F151" i="4"/>
  <c r="E152" i="4"/>
  <c r="F152" i="4"/>
  <c r="E153" i="4"/>
  <c r="F153" i="4"/>
  <c r="E57" i="4"/>
  <c r="F57"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173" i="4" l="1"/>
  <c r="F173" i="4" s="1"/>
  <c r="F4" i="4"/>
  <c r="E163" i="4" s="1"/>
  <c r="E4" i="4"/>
  <c r="E171" i="4"/>
  <c r="E4" i="7" s="1"/>
  <c r="E175" i="4"/>
  <c r="F175" i="4" s="1"/>
  <c r="E174" i="4"/>
  <c r="E2" i="7" l="1"/>
  <c r="E170" i="4"/>
  <c r="E3" i="7" s="1"/>
  <c r="E6" i="7"/>
  <c r="F174" i="4"/>
  <c r="E7" i="7"/>
  <c r="E8" i="7"/>
  <c r="E177" i="4"/>
  <c r="F177" i="4" l="1"/>
  <c r="E164" i="4"/>
  <c r="F164" i="4" s="1"/>
  <c r="F163" i="4"/>
  <c r="E161" i="4"/>
  <c r="B4" i="7" s="1"/>
  <c r="E160" i="4"/>
  <c r="B7" i="7" l="1"/>
  <c r="B8" i="7"/>
  <c r="E166" i="4"/>
  <c r="F166" i="4" l="1"/>
</calcChain>
</file>

<file path=xl/sharedStrings.xml><?xml version="1.0" encoding="utf-8"?>
<sst xmlns="http://schemas.openxmlformats.org/spreadsheetml/2006/main" count="237" uniqueCount="220">
  <si>
    <t>Puerto Rico Specific Requirements Summary Table</t>
  </si>
  <si>
    <t>Bonus General Requirements Summary Table</t>
  </si>
  <si>
    <t>Total Requirements</t>
  </si>
  <si>
    <t>Total Possible Vendor Score</t>
  </si>
  <si>
    <t>Total Vendor Score</t>
  </si>
  <si>
    <t>Yes</t>
  </si>
  <si>
    <t>Unable to Provide</t>
  </si>
  <si>
    <t>No</t>
  </si>
  <si>
    <t xml:space="preserve">No Answer </t>
  </si>
  <si>
    <t>PR Specific List Validations:</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</si>
  <si>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</si>
  <si>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</si>
  <si>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</si>
  <si>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</si>
  <si>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</si>
  <si>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</si>
  <si>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</si>
  <si>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</si>
  <si>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</si>
  <si>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</si>
  <si>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</si>
  <si>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</si>
  <si>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</si>
  <si>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</si>
  <si>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Puerto Rico Specific Business Requirements</t>
  </si>
  <si>
    <t xml:space="preserve">If you are unable to provide any of the Puerto Rico specific requirements as listed, please indicate the specific rule below.  Please leave a comment if applicable. </t>
  </si>
  <si>
    <t>Rule No.</t>
  </si>
  <si>
    <t>Description</t>
  </si>
  <si>
    <t>Vendor Response</t>
  </si>
  <si>
    <t>Comments</t>
  </si>
  <si>
    <t xml:space="preserve"> </t>
  </si>
  <si>
    <t>Bonus Business Requirements</t>
  </si>
  <si>
    <t>Respondents must provide an answer for the following section.  Please select from the drop down in the column entitled "Vendor Response". Do not include cost information in this appendix.</t>
  </si>
  <si>
    <t>Configuration</t>
  </si>
  <si>
    <t>GENB-1</t>
  </si>
  <si>
    <t xml:space="preserve">The Jurisdiction Configuration Manager can designate which functions in the system ask for a positive confirmation from the user prior to system performing the function. </t>
  </si>
  <si>
    <t>GENB-2</t>
  </si>
  <si>
    <t>The home page, system branding and banner are configurable by the jurisdiction.</t>
  </si>
  <si>
    <t>GENB-3</t>
  </si>
  <si>
    <t>Screens are configurable by the Jurisdiction Configuration Manager at the field level.</t>
  </si>
  <si>
    <t>GENB-4</t>
  </si>
  <si>
    <t>Screen paragraphs are configurable by the Jurisdiction Configuration Manager.</t>
  </si>
  <si>
    <t>GENB-5</t>
  </si>
  <si>
    <t>Screen tabs are configurable by the Jurisdiction Configuration Manager.</t>
  </si>
  <si>
    <t>GENB-6</t>
  </si>
  <si>
    <t xml:space="preserve">The Jurisdiction Configuration Manager can modify the designation of fields as required. </t>
  </si>
  <si>
    <t>File Numbers and Registration</t>
  </si>
  <si>
    <t>GENB-7</t>
  </si>
  <si>
    <t>To accommodate a mass disaster, the system can increase the size of the six-digit sequence number that is part of the Jurisdiction File Number to allow for more than one million deaths in a single year.</t>
  </si>
  <si>
    <t>GENB-8</t>
  </si>
  <si>
    <t>If the sequence number that is part of the Jurisdiction File Number is increased from six digits, the change has a seamless effect on all previous registered death records. For example, only new registrations after the time the change is implemented are affected; or previous registration numbers are padded with leading zeroes.</t>
  </si>
  <si>
    <t>GENB-9</t>
  </si>
  <si>
    <t>If the sequence number that is part of the Jurisdiction File Number is increased from six digits, all digits display and print in all relevant places.</t>
  </si>
  <si>
    <t>Integration and Interoperability</t>
  </si>
  <si>
    <t>GENB-10</t>
  </si>
  <si>
    <t>The system is fully integrated with a geocoding service so that records are coded as they are entered.</t>
  </si>
  <si>
    <t>GENB-11</t>
  </si>
  <si>
    <t>System provides an extract in HL7/FHIR OBX format that allows the Jurisdiction to rapidly report cause of death information to interested agencies.</t>
  </si>
  <si>
    <t>Letters and Forms</t>
  </si>
  <si>
    <t>GENB-12</t>
  </si>
  <si>
    <t>Any user may have a signature image attached to their individual user account. Users who will have a signature image are Jurisdiction defined.</t>
  </si>
  <si>
    <t>GENB-13</t>
  </si>
  <si>
    <t>The authority to “sign” specific documents is associated with the user's role/profile.</t>
  </si>
  <si>
    <t>GENB-14</t>
  </si>
  <si>
    <t>The system provides the ability to automatically email Jurisdiction defined output documents directly from the system to a designated recipient on a reoccurring basis without the need to purchase third party software.</t>
  </si>
  <si>
    <t>GENB-15</t>
  </si>
  <si>
    <t>Envelopes and labels can be generated with customer mailing addresses for sending items to customers.</t>
  </si>
  <si>
    <t>GENB-16</t>
  </si>
  <si>
    <t>The system prevents any EVRS user from saving the contents of the screen to an unauthorized location.</t>
  </si>
  <si>
    <t xml:space="preserve">Messaging </t>
  </si>
  <si>
    <t>GENB-17</t>
  </si>
  <si>
    <t>The system supports broadcast messages sent from an authorized user to all users.</t>
  </si>
  <si>
    <t>GENB-18</t>
  </si>
  <si>
    <t>The system supports broadcast messages sent from an authorized user to sub-set of users.</t>
  </si>
  <si>
    <t>GENB-19</t>
  </si>
  <si>
    <t>Broadcast messages can be associated with a begin and end date.</t>
  </si>
  <si>
    <t>GENB-20</t>
  </si>
  <si>
    <t>Broadcast messages can be set to be distributed at specific times.</t>
  </si>
  <si>
    <t>GENB-21</t>
  </si>
  <si>
    <t>Messages can easily be cleared when the recipient is finished with them.</t>
  </si>
  <si>
    <t>Messaging by Email</t>
  </si>
  <si>
    <t>GENB-22</t>
  </si>
  <si>
    <t>The system is able to send email messages to system users directly from system.</t>
  </si>
  <si>
    <t>GENB-23</t>
  </si>
  <si>
    <t>The email address used by the system to send an email does not receive replies.</t>
  </si>
  <si>
    <t>GENB-24</t>
  </si>
  <si>
    <t>Outgoing system emails that request a reply provide the recipient with a valid email address.</t>
  </si>
  <si>
    <t>GENB-25</t>
  </si>
  <si>
    <t>System emails can be directed to a specific user.</t>
  </si>
  <si>
    <t>GENB-26</t>
  </si>
  <si>
    <t>System emails can be directed to a group of users based on role/profile.</t>
  </si>
  <si>
    <t>GENB-27</t>
  </si>
  <si>
    <t>An email can be directed to more than one recipient even if they are not all part of the same group.</t>
  </si>
  <si>
    <t>GENB-28</t>
  </si>
  <si>
    <t>The system can generate emails automatically.</t>
  </si>
  <si>
    <t>GENB-29</t>
  </si>
  <si>
    <t>Authorized users can generate emails.</t>
  </si>
  <si>
    <t>GENB-30</t>
  </si>
  <si>
    <t>A user is associated with a preferred method of communication (system message, email or both).</t>
  </si>
  <si>
    <t>GENB-31</t>
  </si>
  <si>
    <t>The system uses the messaging delivery preference to determine if a system message, email message or both should be sent.</t>
  </si>
  <si>
    <t>GENB-32</t>
  </si>
  <si>
    <t>An authorized user can override the message delivery preference on demand.</t>
  </si>
  <si>
    <t>GENB-33</t>
  </si>
  <si>
    <t xml:space="preserve">Analytical reports by user can be emailed as an attachment directly through the system. </t>
  </si>
  <si>
    <t>GENB-34</t>
  </si>
  <si>
    <t>Email messages can be set to occur on a schedule that in synchronized with the schedule to run reports in such a was as to have the report immediately emailed to the appropriate recipients once the report is run.</t>
  </si>
  <si>
    <t>Performance Measurements</t>
  </si>
  <si>
    <t>GENB-35</t>
  </si>
  <si>
    <t>The specific errors occurring on records submitted for registration are saved for analysis.</t>
  </si>
  <si>
    <t>GENB-36</t>
  </si>
  <si>
    <t>The use of "other" and "unknown" or reponses with similar meaning are saved for analysis.</t>
  </si>
  <si>
    <t>GENB-37</t>
  </si>
  <si>
    <t>The system allows corrections and amendments to be analyzed.</t>
  </si>
  <si>
    <t>GENB-38</t>
  </si>
  <si>
    <t>The system saves query history for analysis.</t>
  </si>
  <si>
    <t>GENB-39</t>
  </si>
  <si>
    <t>The system tracks timeliness of transactions by storing the time from initiating to completion in detail by each handoff from one authorized user to another in such a manner as to analyze both the overall time of the process and the time attributed to each user in the process.</t>
  </si>
  <si>
    <t>GENB-40</t>
  </si>
  <si>
    <t>The system tracks the time between record creation date and first submission to SSA.</t>
  </si>
  <si>
    <t>GENB-41</t>
  </si>
  <si>
    <t>The system tracks the time between record creation date and first submission to NCHS.</t>
  </si>
  <si>
    <t>GENB-42</t>
  </si>
  <si>
    <t>The system maintains statistics on late registrations by owner and institution.</t>
  </si>
  <si>
    <t>GENB-43</t>
  </si>
  <si>
    <t>The system stores the total time between record creation date and registration of the record.</t>
  </si>
  <si>
    <t>GENB-44</t>
  </si>
  <si>
    <t>The system stores the length of time a record remained in a problem queue before resolution.</t>
  </si>
  <si>
    <t>GENB-45</t>
  </si>
  <si>
    <t>Analysis can be over a specified time for a specific user.</t>
  </si>
  <si>
    <t>GENB-46</t>
  </si>
  <si>
    <t>Analysis can be over a specified time for a group of users by role/profile.</t>
  </si>
  <si>
    <t>GENB-47</t>
  </si>
  <si>
    <t>Analysis can be over a specified time for an institution.</t>
  </si>
  <si>
    <t>GENB-48</t>
  </si>
  <si>
    <t>Analysis can be over specified time for a specific activity (for example, death registration).</t>
  </si>
  <si>
    <t>GENB-49</t>
  </si>
  <si>
    <t xml:space="preserve">The system tracks the volume of work over time by type of event, user and institution. </t>
  </si>
  <si>
    <t>GENB-50</t>
  </si>
  <si>
    <t xml:space="preserve">The system tracks the volume of work over time by each amendment type (adoptions, legitimations, voluntary acknowledgements, etc.), user and institution. </t>
  </si>
  <si>
    <t>Record Access/Ownership</t>
  </si>
  <si>
    <t>GENB-51</t>
  </si>
  <si>
    <t>Authorized Jurisdiction Central Office users can view and edit any record once it has been started even if it has not yet been completed and submitted for registration.</t>
  </si>
  <si>
    <t>GENB-52</t>
  </si>
  <si>
    <t>The system provides ability to transfer a record from one institution to another.</t>
  </si>
  <si>
    <t>GENB-53</t>
  </si>
  <si>
    <t>Owners may relinquish their ownership of a record even if the new owner is not known.</t>
  </si>
  <si>
    <t>GENB-54</t>
  </si>
  <si>
    <t>Relinquished records automatically send a notification to the source medical institution, funeral establishment and the Vital Records Central Office as appropriate.</t>
  </si>
  <si>
    <t>GENB-55</t>
  </si>
  <si>
    <t>All information in the record that is tied to the ownership of a record by the user who is relinquishing is removed when a record is relinquished.</t>
  </si>
  <si>
    <t>GENB-56</t>
  </si>
  <si>
    <t>All information about ownership that has been relinquished is maintained in the history and tied to the record being relinquished.</t>
  </si>
  <si>
    <t>GENB-57</t>
  </si>
  <si>
    <t>Any information already entered in the personal information and medical information sections is not removed when a record is relinquished so the new owner can see what has already been entered.</t>
  </si>
  <si>
    <t>GENB-58</t>
  </si>
  <si>
    <t>The EVRS is configurable to add restriction on printing or issuing records for local offices.</t>
  </si>
  <si>
    <t>Reports</t>
  </si>
  <si>
    <t>GENB-59</t>
  </si>
  <si>
    <t>The report writer includes the capability to do simple math such as adding a column or counting the number of entries in a column.</t>
  </si>
  <si>
    <t>GENB-60</t>
  </si>
  <si>
    <t>The report writer allows the Jurisdiction to create reports with sub-totals and totals.</t>
  </si>
  <si>
    <t>Roles, Profiles and Institutional Affiliations</t>
  </si>
  <si>
    <t>GENB-61</t>
  </si>
  <si>
    <t>The system forces users to check the information in their user account on a periodic basis to ensure that the information is kept up to date.</t>
  </si>
  <si>
    <t>GENB-62</t>
  </si>
  <si>
    <t>The Jurisdiction Application Administrator can run reports on deactivated user accounts</t>
  </si>
  <si>
    <t>GENB-63</t>
  </si>
  <si>
    <t xml:space="preserve">The system provides an emergency management option which allows for an easy way to activate a separate role/profile for designated users for use during times of emergency. </t>
  </si>
  <si>
    <t>GENB-64</t>
  </si>
  <si>
    <t>Jurisdiction Central Office has the sole authority to put the system into emergency mode.</t>
  </si>
  <si>
    <t>GENB-65</t>
  </si>
  <si>
    <t>Users can also access their normal role/profile when in emergency mode.</t>
  </si>
  <si>
    <t>GENB-66</t>
  </si>
  <si>
    <t>An option exists to deactivate but not delete a role/profile assigned to users for emergency use and return users to their normal role/profile.</t>
  </si>
  <si>
    <t>Searching and Matching</t>
  </si>
  <si>
    <t>GENB-67</t>
  </si>
  <si>
    <t>Probabilistic matching uses fields and weights that are Jurisdiction defined.</t>
  </si>
  <si>
    <t>GENB-68</t>
  </si>
  <si>
    <t>The system contains the ability to define thresholds for what is considered an exact, probable, possible match or non-match when using probabilistic matching.</t>
  </si>
  <si>
    <t>GENB-69</t>
  </si>
  <si>
    <t xml:space="preserve"> The system indicates the degree to which each record is a potential match.</t>
  </si>
  <si>
    <t>GENB-70</t>
  </si>
  <si>
    <t>The list of possible matches is in the order of the mostly likely match first.</t>
  </si>
  <si>
    <t>GENB-71</t>
  </si>
  <si>
    <t>Rules can be configured to define a reasonable result set from a search.</t>
  </si>
  <si>
    <t>GENB-72</t>
  </si>
  <si>
    <t xml:space="preserve">If the search results in a match but the institution doing the search is not authorized to see the record, system notifies the user that a duplicate was found but cannot be displayed.  Current record owner information is provided to the user. </t>
  </si>
  <si>
    <t>Specific Exports and Imports</t>
  </si>
  <si>
    <t>GENB-73</t>
  </si>
  <si>
    <t>The system database supports the ability to bulk load data from a previous electronic vital records system or from data systems containing auxiliary data needed for the vital records (such as records of hospitals, physicians and funeral directors).</t>
  </si>
  <si>
    <t>System Documentation</t>
  </si>
  <si>
    <t>GENB-74</t>
  </si>
  <si>
    <t>The System Administrator Guide includes sufficient information about the database to provide an understanding of the relationship between data elements (for example, foreign keys) in order for the Jurisdiction to be confident that reports, imports and extracts are configured properly.</t>
  </si>
  <si>
    <t>User Interface</t>
  </si>
  <si>
    <t>GENB-75</t>
  </si>
  <si>
    <t>Screens are sized to allow convenient viewing and adding of a single record without scrolling, unless a small scroll would eliminate a second page.</t>
  </si>
  <si>
    <t>GENB-76</t>
  </si>
  <si>
    <t>The system saves the record automatically upon moving to the next field or screen (i.e., without have to click "save" or on an icon).</t>
  </si>
  <si>
    <t>GENB-77</t>
  </si>
  <si>
    <t>The system allows a user to perform additional actions while in the middle of a transaction without disturbing the processing of the transaction. For example, the user can look-up another record or history on the existing record and come back to the same place in the transaction where they were before beginning the additional action.</t>
  </si>
  <si>
    <t>User Audit Logging</t>
  </si>
  <si>
    <t>GENB-78</t>
  </si>
  <si>
    <t>The content of all logs is Jurisdiction defined.</t>
  </si>
  <si>
    <t>Workstation Technical Setup</t>
  </si>
  <si>
    <t>GENB-79</t>
  </si>
  <si>
    <t xml:space="preserve">At a minimum, any mobile application "app" is supported on IOS, Windows mobile and Android. </t>
  </si>
  <si>
    <t>GENB-80</t>
  </si>
  <si>
    <t xml:space="preserve">Web based mobile applications are mobile browser independent. </t>
  </si>
  <si>
    <t>GENB-81</t>
  </si>
  <si>
    <t>Mobile apps adhere to the same encryption standards as the "desktop" application.</t>
  </si>
  <si>
    <t>GENB-82</t>
  </si>
  <si>
    <t>The system will behave consistently across all platforms.</t>
  </si>
  <si>
    <t>PR Specific Score</t>
  </si>
  <si>
    <t>Total Questions</t>
  </si>
  <si>
    <t>Total Possible Score</t>
  </si>
  <si>
    <t>SCORE TOTAL</t>
  </si>
  <si>
    <t>No Answer</t>
  </si>
  <si>
    <t>Total</t>
  </si>
  <si>
    <t>Bonus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</si>
</sst>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name val="Arial Narrow"/>
      <family val="2"/>
    </font>
    <font>
      <sz val="10"/>
      <name val="Arial Narrow"/>
      <family val="2"/>
    </font>
    <font>
      <sz val="10"/>
      <color indexed="8"/>
      <name val="Arial"/>
      <family val="2"/>
    </font>
    <font>
      <b/>
      <sz val="10"/>
      <name val="Arial Narrow"/>
      <family val="2"/>
    </font>
    <font>
      <sz val="10"/>
      <color indexed="8"/>
      <name val="Arial Narrow"/>
      <family val="2"/>
    </font>
    <font>
      <b/>
      <i/>
      <u/>
      <sz val="10"/>
      <name val="Arial Narrow"/>
      <family val="2"/>
    </font>
    <font>
      <sz val="10"/>
      <name val="Arial"/>
      <family val="2"/>
    </font>
    <font>
      <u/>
      <sz val="10"/>
      <name val="Arial Narrow"/>
      <family val="2"/>
    </font>
    <font>
      <b/>
      <sz val="10"/>
      <color indexed="8"/>
      <name val="Arial Narrow"/>
      <family val="2"/>
    </font>
    <font>
      <sz val="8"/>
      <name val="Calibri"/>
      <family val="2"/>
      <scheme val="minor"/>
    </font>
    <font>
      <b/>
      <i/>
      <sz val="10"/>
      <name val="Arial Narrow"/>
      <family val="2"/>
    </font>
    <font>
      <sz val="10"/>
      <color rgb="FF000000"/>
      <name val="Arial"/>
      <family val="2"/>
    </font>
    <font>
      <b/>
      <sz val="11"/>
      <color theme="1"/>
      <name val="Calibri"/>
      <family val="2"/>
      <scheme val="minor"/>
    </font>
    <font>
      <b/>
      <sz val="11"/>
      <color theme="1"/>
      <name val="Arial Narrow"/>
      <family val="2"/>
    </font>
    <font>
      <b/>
      <sz val="11"/>
      <color rgb="FF000000"/>
      <name val="Arial Narrow"/>
      <family val="2"/>
    </font>
    <font>
      <sz val="11"/>
      <color theme="1"/>
      <name val="Calibri"/>
      <family val="2"/>
    </font>
    <font>
      <sz val="11"/>
      <color theme="1"/>
      <name val="Arial Narrow"/>
      <family val="2"/>
    </font>
    <font>
      <b/>
      <sz val="12"/>
      <color theme="0"/>
      <name val="Arial Narrow"/>
      <family val="2"/>
    </font>
    <font>
      <sz val="10"/>
      <color theme="1"/>
      <name val="Arial Unicode MS"/>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0.14999847407452621"/>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s>
  <cellStyleXfs count="15">
    <xf numFmtId="0" fontId="0"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12" fillId="0" borderId="0"/>
    <xf numFmtId="0" fontId="3" fillId="0" borderId="0"/>
  </cellStyleXfs>
  <cellXfs count="78">
    <xf numFmtId="0" fontId="0" fillId="0" borderId="0" xfId="0"/>
    <xf numFmtId="0" fontId="1" fillId="0" borderId="3" xfId="0" applyFont="1" applyBorder="1" applyAlignment="1">
      <alignment wrapText="1"/>
    </xf>
    <xf numFmtId="0" fontId="4" fillId="0" borderId="3" xfId="0" applyFont="1" applyBorder="1" applyAlignment="1">
      <alignment horizontal="center" vertical="top"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6" fillId="2" borderId="2" xfId="0" applyFont="1" applyFill="1" applyBorder="1" applyAlignment="1">
      <alignment vertical="top" wrapText="1"/>
    </xf>
    <xf numFmtId="0" fontId="4" fillId="0" borderId="6" xfId="0" applyFont="1" applyBorder="1" applyAlignment="1">
      <alignment horizontal="center" vertical="top"/>
    </xf>
    <xf numFmtId="0" fontId="4" fillId="0" borderId="2" xfId="3" applyFont="1" applyBorder="1" applyAlignment="1" applyProtection="1">
      <alignment horizontal="center" vertical="center" wrapText="1"/>
      <protection locked="0"/>
    </xf>
    <xf numFmtId="0" fontId="2" fillId="0" borderId="5" xfId="0" applyFont="1" applyBorder="1" applyAlignment="1">
      <alignment horizontal="left" vertical="top" wrapText="1"/>
    </xf>
    <xf numFmtId="0" fontId="2" fillId="0" borderId="5" xfId="0" applyFont="1" applyBorder="1" applyAlignment="1">
      <alignment vertical="top" wrapText="1"/>
    </xf>
    <xf numFmtId="0" fontId="2" fillId="0" borderId="7" xfId="0" applyFont="1" applyBorder="1" applyAlignment="1">
      <alignment vertical="top" wrapText="1"/>
    </xf>
    <xf numFmtId="0" fontId="4" fillId="0" borderId="5" xfId="0" applyFont="1" applyBorder="1" applyAlignment="1">
      <alignment horizontal="center" vertical="top"/>
    </xf>
    <xf numFmtId="0" fontId="2" fillId="0" borderId="5" xfId="0" applyFont="1" applyBorder="1" applyAlignment="1" applyProtection="1">
      <alignment vertical="top" wrapText="1"/>
      <protection locked="0"/>
    </xf>
    <xf numFmtId="0" fontId="2" fillId="3" borderId="5" xfId="0" applyFont="1" applyFill="1" applyBorder="1" applyAlignment="1">
      <alignment horizontal="left" vertical="top" wrapText="1"/>
    </xf>
    <xf numFmtId="0" fontId="2" fillId="0" borderId="5" xfId="3" applyFont="1" applyBorder="1" applyAlignment="1" applyProtection="1">
      <alignment vertical="top" wrapText="1"/>
      <protection locked="0"/>
    </xf>
    <xf numFmtId="0" fontId="8" fillId="2" borderId="2" xfId="0" applyFont="1" applyFill="1" applyBorder="1" applyAlignment="1">
      <alignment vertical="top" wrapText="1"/>
    </xf>
    <xf numFmtId="0" fontId="9" fillId="0" borderId="2" xfId="3" applyFont="1" applyBorder="1" applyAlignment="1" applyProtection="1">
      <alignment horizontal="center" vertical="center" wrapText="1"/>
      <protection locked="0"/>
    </xf>
    <xf numFmtId="0" fontId="9" fillId="0" borderId="5" xfId="3" applyFont="1" applyBorder="1" applyAlignment="1" applyProtection="1">
      <alignment horizontal="center" vertical="center" wrapText="1"/>
      <protection locked="0"/>
    </xf>
    <xf numFmtId="0" fontId="6" fillId="2" borderId="2" xfId="9" applyFont="1" applyFill="1" applyBorder="1" applyAlignment="1">
      <alignment vertical="top" wrapText="1"/>
    </xf>
    <xf numFmtId="0" fontId="8" fillId="2" borderId="2" xfId="9" applyFont="1" applyFill="1" applyBorder="1" applyAlignment="1">
      <alignment vertical="top" wrapText="1"/>
    </xf>
    <xf numFmtId="0" fontId="4" fillId="0" borderId="5" xfId="5" applyFont="1" applyBorder="1" applyAlignment="1">
      <alignment horizontal="center" vertical="top"/>
    </xf>
    <xf numFmtId="0" fontId="2" fillId="0" borderId="5" xfId="5" applyFont="1" applyBorder="1" applyAlignment="1">
      <alignment vertical="top" wrapText="1"/>
    </xf>
    <xf numFmtId="0" fontId="11" fillId="0" borderId="5" xfId="3" applyFont="1" applyBorder="1" applyAlignment="1" applyProtection="1">
      <alignment horizontal="center" wrapText="1"/>
      <protection locked="0"/>
    </xf>
    <xf numFmtId="0" fontId="2" fillId="0" borderId="5" xfId="3" applyFont="1" applyBorder="1" applyAlignment="1">
      <alignment wrapText="1"/>
    </xf>
    <xf numFmtId="0" fontId="2" fillId="0" borderId="5" xfId="2" applyFont="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7" fillId="0" borderId="0" xfId="3" applyFont="1" applyAlignment="1">
      <alignment vertical="top" wrapText="1"/>
    </xf>
    <xf numFmtId="0" fontId="0" fillId="0" borderId="12" xfId="0" applyBorder="1"/>
    <xf numFmtId="0" fontId="0" fillId="0" borderId="13" xfId="0" applyBorder="1"/>
    <xf numFmtId="0" fontId="14" fillId="0" borderId="12" xfId="0" applyFont="1" applyBorder="1"/>
    <xf numFmtId="0" fontId="14" fillId="0" borderId="0" xfId="0" applyFont="1"/>
    <xf numFmtId="0" fontId="14" fillId="0" borderId="14" xfId="0" applyFont="1" applyBorder="1"/>
    <xf numFmtId="0" fontId="0" fillId="0" borderId="15" xfId="0" applyBorder="1"/>
    <xf numFmtId="0" fontId="14" fillId="0" borderId="16" xfId="0" applyFont="1" applyBorder="1"/>
    <xf numFmtId="0" fontId="13" fillId="0" borderId="0" xfId="0" applyFont="1"/>
    <xf numFmtId="0" fontId="15" fillId="0" borderId="0" xfId="2" applyFont="1" applyAlignment="1">
      <alignment vertical="top" wrapText="1"/>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7" fillId="0" borderId="4" xfId="0" applyFont="1" applyBorder="1" applyAlignment="1">
      <alignment vertical="top"/>
    </xf>
    <xf numFmtId="0" fontId="16" fillId="0" borderId="4" xfId="0" applyFont="1" applyBorder="1" applyAlignment="1">
      <alignment vertical="top"/>
    </xf>
    <xf numFmtId="0" fontId="2" fillId="0" borderId="2" xfId="0" applyFont="1" applyBorder="1"/>
    <xf numFmtId="0" fontId="0" fillId="0" borderId="0" xfId="0" applyAlignment="1">
      <alignment vertical="top"/>
    </xf>
    <xf numFmtId="0" fontId="18" fillId="5" borderId="2" xfId="0" applyFont="1" applyFill="1" applyBorder="1" applyAlignment="1">
      <alignment wrapText="1"/>
    </xf>
    <xf numFmtId="0" fontId="18" fillId="5" borderId="3" xfId="0" applyFont="1" applyFill="1" applyBorder="1" applyAlignment="1">
      <alignment wrapText="1"/>
    </xf>
    <xf numFmtId="0" fontId="4" fillId="0" borderId="5" xfId="0" applyFont="1" applyBorder="1" applyAlignment="1" applyProtection="1">
      <alignment horizontal="center" vertical="top"/>
      <protection locked="0"/>
    </xf>
    <xf numFmtId="0" fontId="2" fillId="0" borderId="5" xfId="0" applyFont="1" applyBorder="1" applyAlignment="1" applyProtection="1">
      <alignment horizontal="left" vertical="top" wrapText="1"/>
      <protection locked="0"/>
    </xf>
    <xf numFmtId="0" fontId="4" fillId="0" borderId="5" xfId="5" applyFont="1" applyBorder="1" applyAlignment="1" applyProtection="1">
      <alignment horizontal="center" vertical="top"/>
      <protection locked="0"/>
    </xf>
    <xf numFmtId="0" fontId="2" fillId="0" borderId="5" xfId="3" applyFont="1" applyBorder="1" applyAlignment="1" applyProtection="1">
      <alignment horizontal="left" vertical="top" wrapText="1"/>
      <protection locked="0"/>
    </xf>
    <xf numFmtId="0" fontId="5" fillId="0" borderId="5" xfId="3"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0" fontId="2" fillId="0" borderId="5" xfId="7" applyFont="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0" borderId="5" xfId="8" applyFont="1" applyBorder="1" applyAlignment="1" applyProtection="1">
      <alignment horizontal="left" vertical="top" wrapText="1"/>
      <protection locked="0"/>
    </xf>
    <xf numFmtId="0" fontId="2" fillId="0" borderId="5" xfId="11"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 fillId="7" borderId="5" xfId="0" applyFont="1" applyFill="1" applyBorder="1" applyAlignment="1">
      <alignment horizontal="center" vertical="center" wrapText="1"/>
    </xf>
    <xf numFmtId="0" fontId="19" fillId="0" borderId="5" xfId="0" applyFont="1" applyBorder="1" applyAlignment="1">
      <alignment vertical="center"/>
    </xf>
    <xf numFmtId="0" fontId="4" fillId="0" borderId="2" xfId="0" applyFont="1" applyBorder="1" applyAlignment="1">
      <alignment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 fillId="6" borderId="1" xfId="0" applyFont="1" applyFill="1" applyBorder="1" applyAlignment="1">
      <alignment horizontal="left" wrapText="1"/>
    </xf>
    <xf numFmtId="0" fontId="1" fillId="6" borderId="2" xfId="0" applyFont="1" applyFill="1" applyBorder="1" applyAlignment="1">
      <alignment horizontal="left" wrapText="1"/>
    </xf>
    <xf numFmtId="0" fontId="6" fillId="2" borderId="2" xfId="0" applyFont="1" applyFill="1" applyBorder="1" applyAlignment="1">
      <alignment horizontal="left" vertical="top" wrapText="1"/>
    </xf>
    <xf numFmtId="0" fontId="6" fillId="4" borderId="2" xfId="0" applyFont="1" applyFill="1" applyBorder="1" applyAlignment="1">
      <alignment horizontal="left" vertical="top" wrapText="1"/>
    </xf>
    <xf numFmtId="0" fontId="18" fillId="5" borderId="1" xfId="0" applyFont="1" applyFill="1" applyBorder="1" applyAlignment="1">
      <alignment horizontal="left" wrapText="1"/>
    </xf>
    <xf numFmtId="0" fontId="18" fillId="5" borderId="2" xfId="0" applyFont="1" applyFill="1" applyBorder="1" applyAlignment="1">
      <alignment horizontal="left" wrapText="1"/>
    </xf>
    <xf numFmtId="0" fontId="11" fillId="0" borderId="2" xfId="2" applyFont="1" applyBorder="1" applyAlignment="1">
      <alignment horizontal="left" vertical="center" wrapText="1"/>
    </xf>
    <xf numFmtId="0" fontId="4" fillId="0" borderId="2" xfId="0" applyFont="1" applyBorder="1" applyAlignment="1">
      <alignment horizontal="left" wrapText="1"/>
    </xf>
    <xf numFmtId="0" fontId="6" fillId="2" borderId="2" xfId="9" applyFont="1" applyFill="1" applyBorder="1" applyAlignment="1">
      <alignment horizontal="left" vertical="top" wrapText="1"/>
    </xf>
    <xf numFmtId="0" fontId="6" fillId="2" borderId="1" xfId="0" applyFont="1" applyFill="1" applyBorder="1" applyAlignment="1">
      <alignment horizontal="left" vertical="top" wrapText="1"/>
    </xf>
    <xf numFmtId="0" fontId="4" fillId="0" borderId="17" xfId="0" applyFont="1" applyBorder="1" applyAlignment="1" applyProtection="1">
      <alignment horizontal="center" vertical="center" wrapText="1"/>
      <protection locked="0"/>
    </xf>
    <xf numFmtId="0" fontId="2" fillId="0" borderId="1" xfId="0" applyFont="1" applyBorder="1" applyAlignment="1">
      <alignment vertical="top" wrapText="1"/>
    </xf>
    <xf numFmtId="0" fontId="2" fillId="0" borderId="3" xfId="0" applyFont="1" applyBorder="1" applyAlignment="1" applyProtection="1">
      <alignment horizontal="left" vertical="top" wrapText="1"/>
      <protection locked="0"/>
    </xf>
    <xf numFmtId="0" fontId="4" fillId="0" borderId="18" xfId="3" applyFont="1" applyBorder="1" applyAlignment="1" applyProtection="1">
      <alignment horizontal="center" vertical="center" wrapText="1"/>
      <protection locked="0"/>
    </xf>
    <xf numFmtId="0" fontId="6" fillId="2" borderId="4" xfId="0" applyFont="1" applyFill="1" applyBorder="1" applyAlignment="1">
      <alignment vertical="top" wrapText="1"/>
    </xf>
  </cellXfs>
  <cellStyles count="15">
    <cellStyle name="Normal" xfId="0" builtinId="0"/>
    <cellStyle name="Normal 12 2" xfId="4" xr:uid="{D58DA569-CF5F-4394-86D8-0BFC85870856}"/>
    <cellStyle name="Normal 13" xfId="11" xr:uid="{DBF0D1AF-F25F-4661-8F41-304784A68723}"/>
    <cellStyle name="Normal 16" xfId="1" xr:uid="{BE0D1008-D989-46A6-BDA9-7B548468D19A}"/>
    <cellStyle name="Normal 17 2" xfId="10" xr:uid="{CEF1BD50-8990-4987-9282-5B67E15D3776}"/>
    <cellStyle name="Normal 18 3" xfId="9" xr:uid="{2E9AF5B5-8758-44E2-9B02-DFEB7740F4D9}"/>
    <cellStyle name="Normal 2" xfId="14" xr:uid="{14291924-CB85-42D3-BE73-5FF6D66A903A}"/>
    <cellStyle name="Normal 20" xfId="5" xr:uid="{7E6356F1-D5B6-410D-9E5B-82C489E8B2EF}"/>
    <cellStyle name="Normal 21" xfId="6" xr:uid="{FF53207F-76FE-4C70-A686-E2858474EA36}"/>
    <cellStyle name="Normal 22" xfId="7" xr:uid="{868BD432-40CC-4F61-866A-C72BAD5C388A}"/>
    <cellStyle name="Normal 3" xfId="3" xr:uid="{6460FD40-EAE0-431A-A951-D1829F763F59}"/>
    <cellStyle name="Normal 4" xfId="8" xr:uid="{AF1F89FE-F333-4ED3-9F87-99A93FBA1839}"/>
    <cellStyle name="Normal 47" xfId="2" xr:uid="{D7D90291-E53C-452E-BC55-65A007FEE154}"/>
    <cellStyle name="Normal 8" xfId="13" xr:uid="{5ECE6553-8C10-4808-8AFF-3BD37E29EEB5}"/>
    <cellStyle name="Normal 8 2" xfId="12" xr:uid="{5542DD61-7216-41E0-B606-D67927644123}"/>
  </cellStyles>
  <dxfs count="0"/>
  <tableStyles count="0" defaultTableStyle="TableStyleMedium2" defaultPivotStyle="PivotStyleLight16"/>
  <colors>
    <mruColors>
      <color rgb="FFC0C0C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Nic/AppData/Local/Microsoft/Windows/INetCache/Content.Outlook/NSK7M3KW/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Users/diane%20rubio/Desktop/Indiana/Old%20Amendments%20Adoptions%20and%20Putative%20Fath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diane%20rubio/Desktop/Indiana/Ammendments%20and%20Corrections/Amendments%20and%20Corrections%20v4.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https://outlook.office.com/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utlook.office.com/Users/diane%20rubio/Desktop/Indiana/New%20User%20Set%20up/New%20User%20Setup%20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14EF-5B9F-4DA6-8E10-3EDDD490BD6D}">
  <dimension ref="A1:E21"/>
  <sheetViews>
    <sheetView workbookViewId="0">
      <selection activeCell="E6" sqref="E6"/>
    </sheetView>
  </sheetViews>
  <sheetFormatPr defaultRowHeight="14.45"/>
  <cols>
    <col min="1" max="1" width="27.140625" customWidth="1"/>
    <col min="2" max="2" width="21.85546875" customWidth="1"/>
    <col min="4" max="4" width="30.42578125" customWidth="1"/>
    <col min="5" max="5" width="21.85546875" customWidth="1"/>
  </cols>
  <sheetData>
    <row r="1" spans="1:5">
      <c r="A1" s="59" t="s">
        <v>0</v>
      </c>
      <c r="B1" s="60"/>
      <c r="D1" s="61" t="s">
        <v>1</v>
      </c>
      <c r="E1" s="62"/>
    </row>
    <row r="2" spans="1:5">
      <c r="A2" s="27" t="s">
        <v>2</v>
      </c>
      <c r="B2" s="28">
        <f>General!E159</f>
        <v>0</v>
      </c>
      <c r="D2" s="27" t="s">
        <v>2</v>
      </c>
      <c r="E2" s="28">
        <f>General!E169</f>
        <v>82</v>
      </c>
    </row>
    <row r="3" spans="1:5">
      <c r="A3" s="27"/>
      <c r="B3" s="28"/>
      <c r="D3" s="27" t="s">
        <v>3</v>
      </c>
      <c r="E3" s="28">
        <f>General!E170</f>
        <v>82</v>
      </c>
    </row>
    <row r="4" spans="1:5">
      <c r="A4" s="27" t="s">
        <v>4</v>
      </c>
      <c r="B4" s="28">
        <f>General!E161</f>
        <v>0</v>
      </c>
      <c r="D4" s="27" t="s">
        <v>4</v>
      </c>
      <c r="E4" s="28">
        <f>General!E171</f>
        <v>-82</v>
      </c>
    </row>
    <row r="5" spans="1:5">
      <c r="A5" s="27"/>
      <c r="B5" s="28"/>
      <c r="D5" s="27"/>
      <c r="E5" s="28"/>
    </row>
    <row r="6" spans="1:5">
      <c r="A6" s="30"/>
      <c r="B6" s="28"/>
      <c r="D6" s="29" t="s">
        <v>5</v>
      </c>
      <c r="E6" s="28">
        <f>General!E173</f>
        <v>0</v>
      </c>
    </row>
    <row r="7" spans="1:5">
      <c r="A7" s="30" t="s">
        <v>6</v>
      </c>
      <c r="B7" s="28">
        <f>General!E163</f>
        <v>0</v>
      </c>
      <c r="D7" s="29" t="s">
        <v>7</v>
      </c>
      <c r="E7" s="28">
        <f>General!E174</f>
        <v>0</v>
      </c>
    </row>
    <row r="8" spans="1:5" ht="15" thickBot="1">
      <c r="A8" s="31" t="s">
        <v>8</v>
      </c>
      <c r="B8" s="32">
        <f>General!E164</f>
        <v>47</v>
      </c>
      <c r="D8" s="33" t="s">
        <v>8</v>
      </c>
      <c r="E8" s="32">
        <f>General!E175</f>
        <v>82</v>
      </c>
    </row>
    <row r="11" spans="1:5">
      <c r="A11" s="34" t="s">
        <v>9</v>
      </c>
    </row>
    <row r="12" spans="1:5">
      <c r="A12" s="34"/>
    </row>
    <row r="13" spans="1:5">
      <c r="A13" s="35"/>
    </row>
    <row r="14" spans="1:5">
      <c r="A14" s="35"/>
    </row>
    <row r="15" spans="1:5">
      <c r="A15" s="35" t="s">
        <v>5</v>
      </c>
    </row>
    <row r="16" spans="1:5">
      <c r="A16" s="35" t="s">
        <v>7</v>
      </c>
    </row>
    <row r="19" spans="1:1">
      <c r="A19" s="35"/>
    </row>
    <row r="20" spans="1:1">
      <c r="A20" s="35"/>
    </row>
    <row r="21" spans="1:1">
      <c r="A21" s="35" t="s">
        <v>6</v>
      </c>
    </row>
  </sheetData>
  <mergeCells count="2">
    <mergeCell ref="A1:B1"/>
    <mergeCell ref="D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02AC-40B4-472C-A958-5270545D2063}">
  <dimension ref="A1:A16"/>
  <sheetViews>
    <sheetView topLeftCell="A3" workbookViewId="0">
      <selection activeCell="A29" sqref="A29"/>
    </sheetView>
  </sheetViews>
  <sheetFormatPr defaultRowHeight="15" customHeight="1"/>
  <cols>
    <col min="1" max="1" width="48.5703125" customWidth="1"/>
  </cols>
  <sheetData>
    <row r="1" spans="1:1" ht="15" customHeight="1">
      <c r="A1" s="34" t="s">
        <v>10</v>
      </c>
    </row>
    <row r="2" spans="1:1" ht="15" customHeight="1">
      <c r="A2" t="s">
        <v>11</v>
      </c>
    </row>
    <row r="3" spans="1:1" ht="15" customHeight="1">
      <c r="A3" t="s">
        <v>12</v>
      </c>
    </row>
    <row r="4" spans="1:1" ht="15" customHeight="1">
      <c r="A4" t="s">
        <v>13</v>
      </c>
    </row>
    <row r="6" spans="1:1" ht="15" customHeight="1">
      <c r="A6" s="34" t="s">
        <v>14</v>
      </c>
    </row>
    <row r="7" spans="1:1" ht="15" customHeight="1">
      <c r="A7" t="s">
        <v>15</v>
      </c>
    </row>
    <row r="8" spans="1:1" ht="15" customHeight="1">
      <c r="A8" t="s">
        <v>16</v>
      </c>
    </row>
    <row r="9" spans="1:1" ht="15" customHeight="1">
      <c r="A9" t="s">
        <v>17</v>
      </c>
    </row>
    <row r="10" spans="1:1" ht="15" customHeight="1">
      <c r="A10" t="s">
        <v>18</v>
      </c>
    </row>
    <row r="12" spans="1:1" ht="15" customHeight="1">
      <c r="A12" s="34" t="s">
        <v>19</v>
      </c>
    </row>
    <row r="13" spans="1:1" ht="15" customHeight="1">
      <c r="A13" t="s">
        <v>20</v>
      </c>
    </row>
    <row r="14" spans="1:1" ht="15" customHeight="1">
      <c r="A14" t="s">
        <v>21</v>
      </c>
    </row>
    <row r="15" spans="1:1" ht="15" customHeight="1">
      <c r="A15" t="s">
        <v>22</v>
      </c>
    </row>
    <row r="16" spans="1:1" ht="15" customHeight="1">
      <c r="A16" t="s">
        <v>23</v>
      </c>
    </row>
  </sheetData>
  <sheetProtection algorithmName="SHA-512" hashValue="514Lfz/kYMMGFyoLCsGqCgLAM7632HpmRiCzh5ALI6SXIVkc2L90f672ABWrGbV/uZZxHqw+YKCE+arsFHKmuw==" saltValue="r1xchWE1NfW/TOwxhQFRP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7C58-8521-4E87-B701-F392FEAE46EF}">
  <dimension ref="A1:F179"/>
  <sheetViews>
    <sheetView tabSelected="1" zoomScale="140" zoomScaleNormal="140" workbookViewId="0">
      <selection activeCell="C77" sqref="C77:D81"/>
    </sheetView>
  </sheetViews>
  <sheetFormatPr defaultRowHeight="14.45"/>
  <cols>
    <col min="1" max="1" width="8.5703125" style="42" customWidth="1"/>
    <col min="2" max="2" width="55.85546875" style="42" customWidth="1"/>
    <col min="3" max="3" width="25.140625" customWidth="1"/>
    <col min="4" max="4" width="36" style="42" customWidth="1"/>
    <col min="5" max="5" width="15.85546875" hidden="1" customWidth="1"/>
    <col min="6" max="6" width="18.140625" hidden="1" customWidth="1"/>
  </cols>
  <sheetData>
    <row r="1" spans="1:6" ht="15.6" customHeight="1">
      <c r="A1" s="63" t="s">
        <v>24</v>
      </c>
      <c r="B1" s="64"/>
      <c r="C1" s="64"/>
      <c r="D1" s="1"/>
    </row>
    <row r="2" spans="1:6" ht="31.5" customHeight="1">
      <c r="A2" s="69" t="s">
        <v>25</v>
      </c>
      <c r="B2" s="69"/>
      <c r="C2" s="69"/>
      <c r="D2" s="41"/>
    </row>
    <row r="3" spans="1:6">
      <c r="A3" s="56" t="s">
        <v>26</v>
      </c>
      <c r="B3" s="56" t="s">
        <v>27</v>
      </c>
      <c r="C3" s="56" t="s">
        <v>28</v>
      </c>
      <c r="D3" s="56" t="s">
        <v>29</v>
      </c>
    </row>
    <row r="4" spans="1:6">
      <c r="A4" s="45"/>
      <c r="B4" s="12"/>
      <c r="C4" s="57" t="str">
        <f>IF(B4&lt;&gt;"","Unable to provide","")</f>
        <v/>
      </c>
      <c r="D4" s="12"/>
      <c r="E4" s="26">
        <f>IF(C4="Unable to Provide",-2,IF(C4=$F$1,0))</f>
        <v>0</v>
      </c>
      <c r="F4" s="26" t="str">
        <f>IF(C4="Unable to Provide","N",IF(C4=$F$1,"No Answer"))</f>
        <v>No Answer</v>
      </c>
    </row>
    <row r="5" spans="1:6">
      <c r="A5" s="45"/>
      <c r="B5" s="12"/>
      <c r="C5" s="57" t="str">
        <f t="shared" ref="C5:C50" si="0">IF(B5&lt;&gt;"","Unable to provide","")</f>
        <v/>
      </c>
      <c r="D5" s="12"/>
      <c r="E5" s="26">
        <f t="shared" ref="E5:E17" si="1">IF(B5="Unable to Provide",-2,IF(B5=$F$1,0))</f>
        <v>0</v>
      </c>
      <c r="F5" s="26" t="str">
        <f t="shared" ref="F5:F17" si="2">IF(C5="Unable to Provide","N",IF(C5=$F$1,"No Answer"))</f>
        <v>No Answer</v>
      </c>
    </row>
    <row r="6" spans="1:6">
      <c r="A6" s="45"/>
      <c r="B6" s="12"/>
      <c r="C6" s="57" t="str">
        <f t="shared" si="0"/>
        <v/>
      </c>
      <c r="D6" s="12"/>
      <c r="E6" s="26">
        <f t="shared" si="1"/>
        <v>0</v>
      </c>
      <c r="F6" s="26" t="str">
        <f t="shared" si="2"/>
        <v>No Answer</v>
      </c>
    </row>
    <row r="7" spans="1:6">
      <c r="A7" s="45"/>
      <c r="B7" s="12"/>
      <c r="C7" s="57" t="str">
        <f t="shared" si="0"/>
        <v/>
      </c>
      <c r="D7" s="12"/>
      <c r="E7" s="26">
        <f t="shared" si="1"/>
        <v>0</v>
      </c>
      <c r="F7" s="26" t="str">
        <f t="shared" si="2"/>
        <v>No Answer</v>
      </c>
    </row>
    <row r="8" spans="1:6">
      <c r="A8" s="45"/>
      <c r="B8" s="12"/>
      <c r="C8" s="57" t="str">
        <f t="shared" si="0"/>
        <v/>
      </c>
      <c r="D8" s="12"/>
      <c r="E8" s="26">
        <f t="shared" si="1"/>
        <v>0</v>
      </c>
      <c r="F8" s="26" t="str">
        <f t="shared" si="2"/>
        <v>No Answer</v>
      </c>
    </row>
    <row r="9" spans="1:6">
      <c r="A9" s="45"/>
      <c r="B9" s="24"/>
      <c r="C9" s="57" t="str">
        <f t="shared" si="0"/>
        <v/>
      </c>
      <c r="D9" s="24"/>
      <c r="E9" s="26">
        <f t="shared" si="1"/>
        <v>0</v>
      </c>
      <c r="F9" s="26" t="str">
        <f t="shared" si="2"/>
        <v>No Answer</v>
      </c>
    </row>
    <row r="10" spans="1:6">
      <c r="A10" s="45"/>
      <c r="B10" s="12"/>
      <c r="C10" s="57" t="str">
        <f t="shared" si="0"/>
        <v/>
      </c>
      <c r="D10" s="12"/>
      <c r="E10" s="26">
        <f t="shared" si="1"/>
        <v>0</v>
      </c>
      <c r="F10" s="26" t="str">
        <f t="shared" si="2"/>
        <v>No Answer</v>
      </c>
    </row>
    <row r="11" spans="1:6">
      <c r="A11" s="45"/>
      <c r="B11" s="12"/>
      <c r="C11" s="57" t="str">
        <f t="shared" si="0"/>
        <v/>
      </c>
      <c r="D11" s="12"/>
      <c r="E11" s="26">
        <f t="shared" si="1"/>
        <v>0</v>
      </c>
      <c r="F11" s="26" t="str">
        <f t="shared" si="2"/>
        <v>No Answer</v>
      </c>
    </row>
    <row r="12" spans="1:6">
      <c r="A12" s="45"/>
      <c r="B12" s="12"/>
      <c r="C12" s="57" t="str">
        <f t="shared" si="0"/>
        <v/>
      </c>
      <c r="D12" s="12"/>
      <c r="E12" s="26">
        <f t="shared" si="1"/>
        <v>0</v>
      </c>
      <c r="F12" s="26" t="str">
        <f t="shared" si="2"/>
        <v>No Answer</v>
      </c>
    </row>
    <row r="13" spans="1:6">
      <c r="A13" s="45"/>
      <c r="B13" s="12"/>
      <c r="C13" s="57" t="str">
        <f t="shared" si="0"/>
        <v/>
      </c>
      <c r="D13" s="50"/>
      <c r="E13" s="26">
        <f t="shared" si="1"/>
        <v>0</v>
      </c>
      <c r="F13" s="26" t="str">
        <f t="shared" si="2"/>
        <v>No Answer</v>
      </c>
    </row>
    <row r="14" spans="1:6">
      <c r="A14" s="45"/>
      <c r="B14" s="12"/>
      <c r="C14" s="57" t="str">
        <f t="shared" si="0"/>
        <v/>
      </c>
      <c r="D14" s="12"/>
      <c r="E14" s="26">
        <f t="shared" si="1"/>
        <v>0</v>
      </c>
      <c r="F14" s="26" t="str">
        <f t="shared" si="2"/>
        <v>No Answer</v>
      </c>
    </row>
    <row r="15" spans="1:6">
      <c r="A15" s="45"/>
      <c r="B15" s="12"/>
      <c r="C15" s="57" t="str">
        <f t="shared" si="0"/>
        <v/>
      </c>
      <c r="D15" s="12"/>
      <c r="E15" s="26">
        <f t="shared" si="1"/>
        <v>0</v>
      </c>
      <c r="F15" s="26" t="str">
        <f t="shared" si="2"/>
        <v>No Answer</v>
      </c>
    </row>
    <row r="16" spans="1:6">
      <c r="A16" s="45"/>
      <c r="B16" s="12"/>
      <c r="C16" s="57" t="str">
        <f t="shared" si="0"/>
        <v/>
      </c>
      <c r="D16" s="12"/>
      <c r="E16" s="26">
        <f t="shared" si="1"/>
        <v>0</v>
      </c>
      <c r="F16" s="26" t="str">
        <f t="shared" si="2"/>
        <v>No Answer</v>
      </c>
    </row>
    <row r="17" spans="1:6">
      <c r="A17" s="45"/>
      <c r="B17" s="12"/>
      <c r="C17" s="57" t="str">
        <f t="shared" si="0"/>
        <v/>
      </c>
      <c r="D17" s="12"/>
      <c r="E17" s="26">
        <f t="shared" si="1"/>
        <v>0</v>
      </c>
      <c r="F17" s="26" t="str">
        <f t="shared" si="2"/>
        <v>No Answer</v>
      </c>
    </row>
    <row r="18" spans="1:6">
      <c r="A18" s="45"/>
      <c r="B18" s="12"/>
      <c r="C18" s="57" t="str">
        <f t="shared" si="0"/>
        <v/>
      </c>
      <c r="D18" s="12"/>
      <c r="E18" s="26">
        <f t="shared" ref="E18:E50" si="3">IF(B18="Unable to Provide",-2,IF(B18=$F$1,0))</f>
        <v>0</v>
      </c>
      <c r="F18" s="26" t="str">
        <f t="shared" ref="F18:F50" si="4">IF(C18="Unable to Provide","N",IF(C18=$F$1,"No Answer"))</f>
        <v>No Answer</v>
      </c>
    </row>
    <row r="19" spans="1:6">
      <c r="A19" s="45"/>
      <c r="B19" s="12"/>
      <c r="C19" s="57" t="str">
        <f t="shared" si="0"/>
        <v/>
      </c>
      <c r="D19" s="12"/>
      <c r="E19" s="26">
        <f t="shared" si="3"/>
        <v>0</v>
      </c>
      <c r="F19" s="26" t="str">
        <f t="shared" si="4"/>
        <v>No Answer</v>
      </c>
    </row>
    <row r="20" spans="1:6">
      <c r="A20" s="45"/>
      <c r="B20" s="12"/>
      <c r="C20" s="57" t="str">
        <f t="shared" si="0"/>
        <v/>
      </c>
      <c r="D20" s="12"/>
      <c r="E20" s="26">
        <f t="shared" si="3"/>
        <v>0</v>
      </c>
      <c r="F20" s="26" t="str">
        <f t="shared" si="4"/>
        <v>No Answer</v>
      </c>
    </row>
    <row r="21" spans="1:6">
      <c r="A21" s="45"/>
      <c r="B21" s="12"/>
      <c r="C21" s="57" t="str">
        <f t="shared" si="0"/>
        <v/>
      </c>
      <c r="D21" s="12"/>
      <c r="E21" s="26">
        <f t="shared" si="3"/>
        <v>0</v>
      </c>
      <c r="F21" s="26" t="str">
        <f t="shared" si="4"/>
        <v>No Answer</v>
      </c>
    </row>
    <row r="22" spans="1:6">
      <c r="A22" s="45"/>
      <c r="B22" s="12"/>
      <c r="C22" s="57" t="str">
        <f t="shared" si="0"/>
        <v/>
      </c>
      <c r="D22" s="12"/>
      <c r="E22" s="26">
        <f t="shared" si="3"/>
        <v>0</v>
      </c>
      <c r="F22" s="26" t="str">
        <f t="shared" si="4"/>
        <v>No Answer</v>
      </c>
    </row>
    <row r="23" spans="1:6">
      <c r="A23" s="45"/>
      <c r="B23" s="12"/>
      <c r="C23" s="57" t="str">
        <f t="shared" si="0"/>
        <v/>
      </c>
      <c r="D23" s="12"/>
      <c r="E23" s="26">
        <f t="shared" si="3"/>
        <v>0</v>
      </c>
      <c r="F23" s="26" t="str">
        <f t="shared" si="4"/>
        <v>No Answer</v>
      </c>
    </row>
    <row r="24" spans="1:6">
      <c r="A24" s="45"/>
      <c r="B24" s="12"/>
      <c r="C24" s="57" t="str">
        <f t="shared" si="0"/>
        <v/>
      </c>
      <c r="D24" s="12"/>
      <c r="E24" s="26">
        <f t="shared" si="3"/>
        <v>0</v>
      </c>
      <c r="F24" s="26" t="str">
        <f t="shared" si="4"/>
        <v>No Answer</v>
      </c>
    </row>
    <row r="25" spans="1:6">
      <c r="A25" s="45"/>
      <c r="B25" s="46"/>
      <c r="C25" s="57" t="str">
        <f t="shared" si="0"/>
        <v/>
      </c>
      <c r="D25" s="12"/>
      <c r="E25" s="26">
        <f t="shared" si="3"/>
        <v>0</v>
      </c>
      <c r="F25" s="26" t="str">
        <f t="shared" si="4"/>
        <v>No Answer</v>
      </c>
    </row>
    <row r="26" spans="1:6">
      <c r="A26" s="45"/>
      <c r="B26" s="12"/>
      <c r="C26" s="57" t="str">
        <f t="shared" si="0"/>
        <v/>
      </c>
      <c r="D26" s="12"/>
      <c r="E26" s="26">
        <f t="shared" si="3"/>
        <v>0</v>
      </c>
      <c r="F26" s="26" t="str">
        <f t="shared" si="4"/>
        <v>No Answer</v>
      </c>
    </row>
    <row r="27" spans="1:6">
      <c r="A27" s="45"/>
      <c r="B27" s="48"/>
      <c r="C27" s="57" t="str">
        <f t="shared" si="0"/>
        <v/>
      </c>
      <c r="D27" s="12"/>
      <c r="E27" s="26">
        <f t="shared" si="3"/>
        <v>0</v>
      </c>
      <c r="F27" s="26" t="str">
        <f t="shared" si="4"/>
        <v>No Answer</v>
      </c>
    </row>
    <row r="28" spans="1:6">
      <c r="A28" s="45"/>
      <c r="B28" s="12"/>
      <c r="C28" s="57" t="str">
        <f t="shared" si="0"/>
        <v/>
      </c>
      <c r="D28" s="25"/>
      <c r="E28" s="26">
        <f t="shared" si="3"/>
        <v>0</v>
      </c>
      <c r="F28" s="26" t="str">
        <f t="shared" si="4"/>
        <v>No Answer</v>
      </c>
    </row>
    <row r="29" spans="1:6">
      <c r="A29" s="45"/>
      <c r="B29" s="12"/>
      <c r="C29" s="57" t="str">
        <f t="shared" si="0"/>
        <v/>
      </c>
      <c r="D29" s="12"/>
      <c r="E29" s="26">
        <f t="shared" si="3"/>
        <v>0</v>
      </c>
      <c r="F29" s="26" t="str">
        <f t="shared" si="4"/>
        <v>No Answer</v>
      </c>
    </row>
    <row r="30" spans="1:6">
      <c r="A30" s="45"/>
      <c r="B30" s="12"/>
      <c r="C30" s="57" t="str">
        <f t="shared" si="0"/>
        <v/>
      </c>
      <c r="D30" s="25"/>
      <c r="E30" s="26">
        <f t="shared" si="3"/>
        <v>0</v>
      </c>
      <c r="F30" s="26" t="str">
        <f t="shared" si="4"/>
        <v>No Answer</v>
      </c>
    </row>
    <row r="31" spans="1:6">
      <c r="A31" s="45"/>
      <c r="B31" s="12"/>
      <c r="C31" s="57" t="str">
        <f t="shared" si="0"/>
        <v/>
      </c>
      <c r="D31" s="25"/>
      <c r="E31" s="26">
        <f t="shared" si="3"/>
        <v>0</v>
      </c>
      <c r="F31" s="26" t="str">
        <f t="shared" si="4"/>
        <v>No Answer</v>
      </c>
    </row>
    <row r="32" spans="1:6">
      <c r="A32" s="45"/>
      <c r="B32" s="49"/>
      <c r="C32" s="57" t="str">
        <f t="shared" si="0"/>
        <v/>
      </c>
      <c r="D32" s="14"/>
      <c r="E32" s="26">
        <f t="shared" si="3"/>
        <v>0</v>
      </c>
      <c r="F32" s="26" t="str">
        <f t="shared" si="4"/>
        <v>No Answer</v>
      </c>
    </row>
    <row r="33" spans="1:6">
      <c r="A33" s="45"/>
      <c r="B33" s="49"/>
      <c r="C33" s="57" t="str">
        <f t="shared" si="0"/>
        <v/>
      </c>
      <c r="D33" s="14" t="s">
        <v>30</v>
      </c>
      <c r="E33" s="26">
        <f t="shared" si="3"/>
        <v>0</v>
      </c>
      <c r="F33" s="26" t="str">
        <f t="shared" si="4"/>
        <v>No Answer</v>
      </c>
    </row>
    <row r="34" spans="1:6">
      <c r="A34" s="45"/>
      <c r="B34" s="49"/>
      <c r="C34" s="57" t="str">
        <f t="shared" si="0"/>
        <v/>
      </c>
      <c r="D34" s="14"/>
      <c r="E34" s="26">
        <f t="shared" si="3"/>
        <v>0</v>
      </c>
      <c r="F34" s="26" t="str">
        <f t="shared" si="4"/>
        <v>No Answer</v>
      </c>
    </row>
    <row r="35" spans="1:6">
      <c r="A35" s="45"/>
      <c r="B35" s="12"/>
      <c r="C35" s="57" t="str">
        <f t="shared" si="0"/>
        <v/>
      </c>
      <c r="D35" s="12"/>
      <c r="E35" s="26">
        <f t="shared" si="3"/>
        <v>0</v>
      </c>
      <c r="F35" s="26" t="str">
        <f t="shared" si="4"/>
        <v>No Answer</v>
      </c>
    </row>
    <row r="36" spans="1:6">
      <c r="A36" s="45"/>
      <c r="B36" s="12"/>
      <c r="C36" s="57" t="str">
        <f t="shared" si="0"/>
        <v/>
      </c>
      <c r="D36" s="12"/>
      <c r="E36" s="26">
        <f t="shared" si="3"/>
        <v>0</v>
      </c>
      <c r="F36" s="26" t="str">
        <f t="shared" si="4"/>
        <v>No Answer</v>
      </c>
    </row>
    <row r="37" spans="1:6">
      <c r="A37" s="45"/>
      <c r="B37" s="12"/>
      <c r="C37" s="57" t="str">
        <f t="shared" si="0"/>
        <v/>
      </c>
      <c r="D37" s="12"/>
      <c r="E37" s="26">
        <f t="shared" si="3"/>
        <v>0</v>
      </c>
      <c r="F37" s="26" t="str">
        <f t="shared" si="4"/>
        <v>No Answer</v>
      </c>
    </row>
    <row r="38" spans="1:6">
      <c r="A38" s="45"/>
      <c r="B38" s="12"/>
      <c r="C38" s="57" t="str">
        <f t="shared" si="0"/>
        <v/>
      </c>
      <c r="D38" s="12"/>
      <c r="E38" s="26">
        <f t="shared" si="3"/>
        <v>0</v>
      </c>
      <c r="F38" s="26" t="str">
        <f t="shared" si="4"/>
        <v>No Answer</v>
      </c>
    </row>
    <row r="39" spans="1:6">
      <c r="A39" s="45"/>
      <c r="B39" s="12"/>
      <c r="C39" s="57" t="str">
        <f t="shared" si="0"/>
        <v/>
      </c>
      <c r="D39" s="12"/>
      <c r="E39" s="26">
        <f t="shared" si="3"/>
        <v>0</v>
      </c>
      <c r="F39" s="26" t="str">
        <f t="shared" si="4"/>
        <v>No Answer</v>
      </c>
    </row>
    <row r="40" spans="1:6">
      <c r="A40" s="45"/>
      <c r="B40" s="12"/>
      <c r="C40" s="57" t="str">
        <f t="shared" si="0"/>
        <v/>
      </c>
      <c r="D40" s="12"/>
      <c r="E40" s="26">
        <f t="shared" si="3"/>
        <v>0</v>
      </c>
      <c r="F40" s="26" t="str">
        <f t="shared" si="4"/>
        <v>No Answer</v>
      </c>
    </row>
    <row r="41" spans="1:6">
      <c r="A41" s="45"/>
      <c r="B41" s="12"/>
      <c r="C41" s="57" t="str">
        <f t="shared" si="0"/>
        <v/>
      </c>
      <c r="D41" s="12"/>
      <c r="E41" s="26">
        <f t="shared" si="3"/>
        <v>0</v>
      </c>
      <c r="F41" s="26" t="str">
        <f t="shared" si="4"/>
        <v>No Answer</v>
      </c>
    </row>
    <row r="42" spans="1:6">
      <c r="A42" s="45"/>
      <c r="B42" s="12"/>
      <c r="C42" s="57" t="str">
        <f t="shared" si="0"/>
        <v/>
      </c>
      <c r="D42" s="12"/>
      <c r="E42" s="26">
        <f t="shared" si="3"/>
        <v>0</v>
      </c>
      <c r="F42" s="26" t="str">
        <f t="shared" si="4"/>
        <v>No Answer</v>
      </c>
    </row>
    <row r="43" spans="1:6">
      <c r="A43" s="45"/>
      <c r="B43" s="12"/>
      <c r="C43" s="57" t="str">
        <f t="shared" si="0"/>
        <v/>
      </c>
      <c r="D43" s="12"/>
      <c r="E43" s="26">
        <f t="shared" si="3"/>
        <v>0</v>
      </c>
      <c r="F43" s="26" t="str">
        <f t="shared" si="4"/>
        <v>No Answer</v>
      </c>
    </row>
    <row r="44" spans="1:6">
      <c r="A44" s="45"/>
      <c r="B44" s="12"/>
      <c r="C44" s="57" t="str">
        <f t="shared" si="0"/>
        <v/>
      </c>
      <c r="D44" s="12"/>
      <c r="E44" s="26">
        <f t="shared" si="3"/>
        <v>0</v>
      </c>
      <c r="F44" s="26" t="str">
        <f t="shared" si="4"/>
        <v>No Answer</v>
      </c>
    </row>
    <row r="45" spans="1:6">
      <c r="A45" s="45"/>
      <c r="B45" s="12"/>
      <c r="C45" s="57" t="str">
        <f t="shared" si="0"/>
        <v/>
      </c>
      <c r="D45" s="12"/>
      <c r="E45" s="26">
        <f t="shared" si="3"/>
        <v>0</v>
      </c>
      <c r="F45" s="26" t="str">
        <f t="shared" si="4"/>
        <v>No Answer</v>
      </c>
    </row>
    <row r="46" spans="1:6">
      <c r="A46" s="45"/>
      <c r="B46" s="12"/>
      <c r="C46" s="57" t="str">
        <f t="shared" si="0"/>
        <v/>
      </c>
      <c r="D46" s="12"/>
      <c r="E46" s="26">
        <f t="shared" si="3"/>
        <v>0</v>
      </c>
      <c r="F46" s="26" t="str">
        <f t="shared" si="4"/>
        <v>No Answer</v>
      </c>
    </row>
    <row r="47" spans="1:6">
      <c r="A47" s="47"/>
      <c r="B47" s="12"/>
      <c r="C47" s="57" t="str">
        <f t="shared" si="0"/>
        <v/>
      </c>
      <c r="D47" s="12"/>
      <c r="E47" s="26">
        <f t="shared" si="3"/>
        <v>0</v>
      </c>
      <c r="F47" s="26" t="str">
        <f t="shared" si="4"/>
        <v>No Answer</v>
      </c>
    </row>
    <row r="48" spans="1:6">
      <c r="A48" s="47"/>
      <c r="B48" s="12"/>
      <c r="C48" s="57" t="str">
        <f t="shared" si="0"/>
        <v/>
      </c>
      <c r="D48" s="12"/>
      <c r="E48" s="26">
        <f t="shared" si="3"/>
        <v>0</v>
      </c>
      <c r="F48" s="26" t="str">
        <f t="shared" si="4"/>
        <v>No Answer</v>
      </c>
    </row>
    <row r="49" spans="1:6">
      <c r="A49" s="45"/>
      <c r="B49" s="12"/>
      <c r="C49" s="57" t="str">
        <f t="shared" si="0"/>
        <v/>
      </c>
      <c r="D49" s="12"/>
      <c r="E49" s="26">
        <f t="shared" si="3"/>
        <v>0</v>
      </c>
      <c r="F49" s="26" t="str">
        <f t="shared" si="4"/>
        <v>No Answer</v>
      </c>
    </row>
    <row r="50" spans="1:6">
      <c r="A50" s="45"/>
      <c r="B50" s="12"/>
      <c r="C50" s="57" t="str">
        <f t="shared" si="0"/>
        <v/>
      </c>
      <c r="D50" s="12"/>
      <c r="E50" s="26">
        <f t="shared" si="3"/>
        <v>0</v>
      </c>
      <c r="F50" s="26" t="str">
        <f t="shared" si="4"/>
        <v>No Answer</v>
      </c>
    </row>
    <row r="51" spans="1:6">
      <c r="E51" s="26"/>
      <c r="F51" s="26"/>
    </row>
    <row r="52" spans="1:6">
      <c r="A52"/>
      <c r="B52"/>
      <c r="D52"/>
      <c r="E52" s="26"/>
      <c r="F52" s="26"/>
    </row>
    <row r="53" spans="1:6" ht="15.6">
      <c r="A53" s="67" t="s">
        <v>31</v>
      </c>
      <c r="B53" s="68"/>
      <c r="C53" s="43"/>
      <c r="D53" s="44"/>
      <c r="E53" s="26"/>
      <c r="F53" s="26"/>
    </row>
    <row r="54" spans="1:6" ht="25.5" customHeight="1">
      <c r="A54" s="70" t="s">
        <v>32</v>
      </c>
      <c r="B54" s="70"/>
      <c r="C54" s="70"/>
      <c r="D54" s="58"/>
      <c r="E54" s="26"/>
      <c r="F54" s="26"/>
    </row>
    <row r="55" spans="1:6">
      <c r="A55" s="2" t="s">
        <v>26</v>
      </c>
      <c r="B55" s="3" t="s">
        <v>27</v>
      </c>
      <c r="C55" s="3" t="s">
        <v>28</v>
      </c>
      <c r="D55" s="4"/>
      <c r="E55" s="26"/>
      <c r="F55" s="26"/>
    </row>
    <row r="56" spans="1:6">
      <c r="A56" s="65" t="s">
        <v>33</v>
      </c>
      <c r="B56" s="65"/>
      <c r="C56" s="5"/>
      <c r="D56" s="15"/>
      <c r="E56" s="26"/>
      <c r="F56" s="26"/>
    </row>
    <row r="57" spans="1:6" ht="39">
      <c r="A57" s="11" t="s">
        <v>34</v>
      </c>
      <c r="B57" s="9" t="s">
        <v>35</v>
      </c>
      <c r="C57" s="16"/>
      <c r="D57" s="46"/>
      <c r="E57" s="26">
        <f>IF(C57="Yes",1,IF(C57="No",0,IF(C57=$F$1,-1)))</f>
        <v>-1</v>
      </c>
      <c r="F57" s="26" t="str">
        <f>IF(C57="Yes","Y",IF(C57="No","N",IF(C57=$F$1,"No Answer")))</f>
        <v>No Answer</v>
      </c>
    </row>
    <row r="58" spans="1:6" ht="26.1">
      <c r="A58" s="11" t="s">
        <v>36</v>
      </c>
      <c r="B58" s="21" t="s">
        <v>37</v>
      </c>
      <c r="C58" s="16"/>
      <c r="D58" s="51"/>
      <c r="E58" s="26">
        <f t="shared" ref="E58:E62" si="5">IF(C58="Yes",1,IF(C58="No",0,IF(C58=$F$1,-1)))</f>
        <v>-1</v>
      </c>
      <c r="F58" s="26" t="str">
        <f t="shared" ref="F58:F62" si="6">IF(C58="Yes","Y",IF(C58="No","N",IF(C58=$F$1,"No Answer")))</f>
        <v>No Answer</v>
      </c>
    </row>
    <row r="59" spans="1:6" ht="26.1">
      <c r="A59" s="11" t="s">
        <v>38</v>
      </c>
      <c r="B59" s="21" t="s">
        <v>39</v>
      </c>
      <c r="C59" s="16"/>
      <c r="D59" s="51"/>
      <c r="E59" s="26">
        <f t="shared" si="5"/>
        <v>-1</v>
      </c>
      <c r="F59" s="26" t="str">
        <f t="shared" si="6"/>
        <v>No Answer</v>
      </c>
    </row>
    <row r="60" spans="1:6">
      <c r="A60" s="11" t="s">
        <v>40</v>
      </c>
      <c r="B60" s="21" t="s">
        <v>41</v>
      </c>
      <c r="C60" s="16"/>
      <c r="D60" s="51"/>
      <c r="E60" s="26">
        <f t="shared" si="5"/>
        <v>-1</v>
      </c>
      <c r="F60" s="26" t="str">
        <f t="shared" si="6"/>
        <v>No Answer</v>
      </c>
    </row>
    <row r="61" spans="1:6">
      <c r="A61" s="11" t="s">
        <v>42</v>
      </c>
      <c r="B61" s="21" t="s">
        <v>43</v>
      </c>
      <c r="C61" s="16"/>
      <c r="D61" s="51"/>
      <c r="E61" s="26">
        <f t="shared" si="5"/>
        <v>-1</v>
      </c>
      <c r="F61" s="26" t="str">
        <f t="shared" si="6"/>
        <v>No Answer</v>
      </c>
    </row>
    <row r="62" spans="1:6" ht="26.1">
      <c r="A62" s="11" t="s">
        <v>44</v>
      </c>
      <c r="B62" s="21" t="s">
        <v>45</v>
      </c>
      <c r="C62" s="16"/>
      <c r="D62" s="51"/>
      <c r="E62" s="26">
        <f t="shared" si="5"/>
        <v>-1</v>
      </c>
      <c r="F62" s="26" t="str">
        <f t="shared" si="6"/>
        <v>No Answer</v>
      </c>
    </row>
    <row r="63" spans="1:6">
      <c r="A63" s="65" t="s">
        <v>46</v>
      </c>
      <c r="B63" s="65"/>
      <c r="C63" s="5"/>
      <c r="D63" s="15"/>
      <c r="E63" s="26"/>
      <c r="F63" s="26"/>
    </row>
    <row r="64" spans="1:6" ht="39">
      <c r="A64" s="11" t="s">
        <v>47</v>
      </c>
      <c r="B64" s="9" t="s">
        <v>48</v>
      </c>
      <c r="C64" s="16"/>
      <c r="D64" s="46"/>
      <c r="E64" s="26">
        <f>IF(C64="Yes",1,IF(C64="No",0,IF(C64=$F$1,-1)))</f>
        <v>-1</v>
      </c>
      <c r="F64" s="26" t="str">
        <f>IF(C64="Yes","Y",IF(C64="No","N",IF(C64=$F$1,"No Answer")))</f>
        <v>No Answer</v>
      </c>
    </row>
    <row r="65" spans="1:6" ht="65.099999999999994">
      <c r="A65" s="11" t="s">
        <v>49</v>
      </c>
      <c r="B65" s="13" t="s">
        <v>50</v>
      </c>
      <c r="C65" s="16"/>
      <c r="D65" s="46"/>
      <c r="E65" s="26">
        <f>IF(C65="Yes",1,IF(C65="No",0,IF(C65=$F$1,-1)))</f>
        <v>-1</v>
      </c>
      <c r="F65" s="26" t="str">
        <f>IF(C65="Yes","Y",IF(C65="No","N",IF(C65=$F$1,"No Answer")))</f>
        <v>No Answer</v>
      </c>
    </row>
    <row r="66" spans="1:6" ht="26.1">
      <c r="A66" s="11" t="s">
        <v>51</v>
      </c>
      <c r="B66" s="8" t="s">
        <v>52</v>
      </c>
      <c r="C66" s="16"/>
      <c r="D66" s="46"/>
      <c r="E66" s="26">
        <f>IF(C66="Yes",1,IF(C66="No",0,IF(C66=$F$1,-1)))</f>
        <v>-1</v>
      </c>
      <c r="F66" s="26" t="str">
        <f>IF(C66="Yes","Y",IF(C66="No","N",IF(C66=$F$1,"No Answer")))</f>
        <v>No Answer</v>
      </c>
    </row>
    <row r="67" spans="1:6">
      <c r="A67" s="71" t="s">
        <v>53</v>
      </c>
      <c r="B67" s="71"/>
      <c r="C67" s="18"/>
      <c r="D67" s="19"/>
      <c r="E67" s="26"/>
      <c r="F67" s="26"/>
    </row>
    <row r="68" spans="1:6" ht="26.1">
      <c r="A68" s="20" t="s">
        <v>54</v>
      </c>
      <c r="B68" s="21" t="s">
        <v>55</v>
      </c>
      <c r="C68" s="16"/>
      <c r="D68" s="51"/>
      <c r="E68" s="26">
        <f>IF(C68="Yes",1,IF(C68="No",0,IF(C68=$F$1,-1)))</f>
        <v>-1</v>
      </c>
      <c r="F68" s="26" t="str">
        <f>IF(C68="Yes","Y",IF(C68="No","N",IF(C68=$F$1,"No Answer")))</f>
        <v>No Answer</v>
      </c>
    </row>
    <row r="69" spans="1:6" ht="26.1">
      <c r="A69" s="20" t="s">
        <v>56</v>
      </c>
      <c r="B69" s="21" t="s">
        <v>57</v>
      </c>
      <c r="C69" s="16"/>
      <c r="D69" s="51"/>
      <c r="E69" s="26">
        <f>IF(C69="Yes",1,IF(C69="No",0,IF(C69=$F$1,-1)))</f>
        <v>-1</v>
      </c>
      <c r="F69" s="26" t="str">
        <f>IF(C69="Yes","Y",IF(C69="No","N",IF(C69=$F$1,"No Answer")))</f>
        <v>No Answer</v>
      </c>
    </row>
    <row r="70" spans="1:6">
      <c r="A70" s="66" t="s">
        <v>58</v>
      </c>
      <c r="B70" s="66"/>
      <c r="C70" s="5"/>
      <c r="D70" s="15"/>
      <c r="E70" s="26"/>
      <c r="F70" s="26"/>
    </row>
    <row r="71" spans="1:6" ht="26.1">
      <c r="A71" s="20" t="s">
        <v>59</v>
      </c>
      <c r="B71" s="9" t="s">
        <v>60</v>
      </c>
      <c r="C71" s="17"/>
      <c r="D71" s="46"/>
      <c r="E71" s="26">
        <f t="shared" ref="E71:E131" si="7">IF(C71="Yes",1,IF(C71="No",0,IF(C71=$F$1,-1)))</f>
        <v>-1</v>
      </c>
      <c r="F71" s="26" t="str">
        <f t="shared" ref="F71:F131" si="8">IF(C71="Yes","Y",IF(C71="No","N",IF(C71=$F$1,"No Answer")))</f>
        <v>No Answer</v>
      </c>
    </row>
    <row r="72" spans="1:6" ht="26.1">
      <c r="A72" s="20" t="s">
        <v>61</v>
      </c>
      <c r="B72" s="9" t="s">
        <v>62</v>
      </c>
      <c r="C72" s="17"/>
      <c r="D72" s="46"/>
      <c r="E72" s="26">
        <f t="shared" si="7"/>
        <v>-1</v>
      </c>
      <c r="F72" s="26" t="str">
        <f t="shared" si="8"/>
        <v>No Answer</v>
      </c>
    </row>
    <row r="73" spans="1:6" ht="39">
      <c r="A73" s="20" t="s">
        <v>63</v>
      </c>
      <c r="B73" s="9" t="s">
        <v>64</v>
      </c>
      <c r="C73" s="16"/>
      <c r="D73" s="46"/>
      <c r="E73" s="26">
        <f t="shared" si="7"/>
        <v>-1</v>
      </c>
      <c r="F73" s="26" t="str">
        <f t="shared" si="8"/>
        <v>No Answer</v>
      </c>
    </row>
    <row r="74" spans="1:6" ht="26.1">
      <c r="A74" s="20" t="s">
        <v>65</v>
      </c>
      <c r="B74" s="9" t="s">
        <v>66</v>
      </c>
      <c r="C74" s="16"/>
      <c r="D74" s="46"/>
      <c r="E74" s="26">
        <f t="shared" ref="E74" si="9">IF(C74="Yes",1,IF(C74="No",0,IF(C74=$F$1,-1)))</f>
        <v>-1</v>
      </c>
      <c r="F74" s="26" t="str">
        <f t="shared" ref="F74" si="10">IF(C74="Yes","Y",IF(C74="No","N",IF(C74=$F$1,"No Answer")))</f>
        <v>No Answer</v>
      </c>
    </row>
    <row r="75" spans="1:6" ht="26.1">
      <c r="A75" s="20" t="s">
        <v>67</v>
      </c>
      <c r="B75" s="9" t="s">
        <v>68</v>
      </c>
      <c r="C75" s="16"/>
      <c r="D75" s="46"/>
      <c r="E75" s="26">
        <f t="shared" si="7"/>
        <v>-1</v>
      </c>
      <c r="F75" s="26" t="str">
        <f t="shared" si="8"/>
        <v>No Answer</v>
      </c>
    </row>
    <row r="76" spans="1:6">
      <c r="A76" s="65" t="s">
        <v>69</v>
      </c>
      <c r="B76" s="65"/>
      <c r="C76" s="5"/>
      <c r="D76" s="15"/>
      <c r="E76" s="26"/>
      <c r="F76" s="26"/>
    </row>
    <row r="77" spans="1:6" ht="26.1">
      <c r="A77" s="20" t="s">
        <v>70</v>
      </c>
      <c r="B77" s="9" t="s">
        <v>71</v>
      </c>
      <c r="C77" s="16"/>
      <c r="D77" s="46"/>
      <c r="E77" s="26">
        <f t="shared" si="7"/>
        <v>-1</v>
      </c>
      <c r="F77" s="26" t="str">
        <f t="shared" si="8"/>
        <v>No Answer</v>
      </c>
    </row>
    <row r="78" spans="1:6" ht="26.1">
      <c r="A78" s="20" t="s">
        <v>72</v>
      </c>
      <c r="B78" s="9" t="s">
        <v>73</v>
      </c>
      <c r="C78" s="16"/>
      <c r="D78" s="46"/>
      <c r="E78" s="26">
        <f t="shared" si="7"/>
        <v>-1</v>
      </c>
      <c r="F78" s="26" t="str">
        <f t="shared" si="8"/>
        <v>No Answer</v>
      </c>
    </row>
    <row r="79" spans="1:6">
      <c r="A79" s="20" t="s">
        <v>74</v>
      </c>
      <c r="B79" s="9" t="s">
        <v>75</v>
      </c>
      <c r="C79" s="16"/>
      <c r="D79" s="46"/>
      <c r="E79" s="26">
        <f t="shared" si="7"/>
        <v>-1</v>
      </c>
      <c r="F79" s="26" t="str">
        <f t="shared" si="8"/>
        <v>No Answer</v>
      </c>
    </row>
    <row r="80" spans="1:6">
      <c r="A80" s="20" t="s">
        <v>76</v>
      </c>
      <c r="B80" s="9" t="s">
        <v>77</v>
      </c>
      <c r="C80" s="16"/>
      <c r="D80" s="46"/>
      <c r="E80" s="26">
        <f t="shared" si="7"/>
        <v>-1</v>
      </c>
      <c r="F80" s="26" t="str">
        <f t="shared" si="8"/>
        <v>No Answer</v>
      </c>
    </row>
    <row r="81" spans="1:6">
      <c r="A81" s="20" t="s">
        <v>78</v>
      </c>
      <c r="B81" s="9" t="s">
        <v>79</v>
      </c>
      <c r="C81" s="16"/>
      <c r="D81" s="46"/>
      <c r="E81" s="26">
        <f t="shared" si="7"/>
        <v>-1</v>
      </c>
      <c r="F81" s="26" t="str">
        <f t="shared" si="8"/>
        <v>No Answer</v>
      </c>
    </row>
    <row r="82" spans="1:6">
      <c r="A82" s="66" t="s">
        <v>80</v>
      </c>
      <c r="B82" s="66"/>
      <c r="C82" s="5"/>
      <c r="D82" s="15"/>
      <c r="E82" s="26"/>
      <c r="F82" s="26"/>
    </row>
    <row r="83" spans="1:6" ht="26.1">
      <c r="A83" s="11" t="s">
        <v>81</v>
      </c>
      <c r="B83" s="9" t="s">
        <v>82</v>
      </c>
      <c r="C83" s="16"/>
      <c r="D83" s="46"/>
      <c r="E83" s="26">
        <f t="shared" si="7"/>
        <v>-1</v>
      </c>
      <c r="F83" s="26" t="str">
        <f t="shared" si="8"/>
        <v>No Answer</v>
      </c>
    </row>
    <row r="84" spans="1:6" ht="26.1">
      <c r="A84" s="11" t="s">
        <v>83</v>
      </c>
      <c r="B84" s="9" t="s">
        <v>84</v>
      </c>
      <c r="C84" s="16"/>
      <c r="D84" s="46"/>
      <c r="E84" s="26">
        <f t="shared" si="7"/>
        <v>-1</v>
      </c>
      <c r="F84" s="26" t="str">
        <f t="shared" si="8"/>
        <v>No Answer</v>
      </c>
    </row>
    <row r="85" spans="1:6" ht="26.1">
      <c r="A85" s="11" t="s">
        <v>85</v>
      </c>
      <c r="B85" s="9" t="s">
        <v>86</v>
      </c>
      <c r="C85" s="16"/>
      <c r="D85" s="46"/>
      <c r="E85" s="26">
        <f t="shared" si="7"/>
        <v>-1</v>
      </c>
      <c r="F85" s="26" t="str">
        <f t="shared" si="8"/>
        <v>No Answer</v>
      </c>
    </row>
    <row r="86" spans="1:6">
      <c r="A86" s="11" t="s">
        <v>87</v>
      </c>
      <c r="B86" s="9" t="s">
        <v>88</v>
      </c>
      <c r="C86" s="16"/>
      <c r="D86" s="46"/>
      <c r="E86" s="26">
        <f t="shared" si="7"/>
        <v>-1</v>
      </c>
      <c r="F86" s="26" t="str">
        <f t="shared" si="8"/>
        <v>No Answer</v>
      </c>
    </row>
    <row r="87" spans="1:6">
      <c r="A87" s="11" t="s">
        <v>89</v>
      </c>
      <c r="B87" s="9" t="s">
        <v>90</v>
      </c>
      <c r="C87" s="16"/>
      <c r="D87" s="46"/>
      <c r="E87" s="26">
        <f t="shared" si="7"/>
        <v>-1</v>
      </c>
      <c r="F87" s="26" t="str">
        <f t="shared" si="8"/>
        <v>No Answer</v>
      </c>
    </row>
    <row r="88" spans="1:6" ht="26.1">
      <c r="A88" s="11" t="s">
        <v>91</v>
      </c>
      <c r="B88" s="9" t="s">
        <v>92</v>
      </c>
      <c r="C88" s="16"/>
      <c r="D88" s="46"/>
      <c r="E88" s="26">
        <f t="shared" si="7"/>
        <v>-1</v>
      </c>
      <c r="F88" s="26" t="str">
        <f t="shared" si="8"/>
        <v>No Answer</v>
      </c>
    </row>
    <row r="89" spans="1:6">
      <c r="A89" s="11" t="s">
        <v>93</v>
      </c>
      <c r="B89" s="9" t="s">
        <v>94</v>
      </c>
      <c r="C89" s="16"/>
      <c r="D89" s="46"/>
      <c r="E89" s="26">
        <f t="shared" si="7"/>
        <v>-1</v>
      </c>
      <c r="F89" s="26" t="str">
        <f t="shared" si="8"/>
        <v>No Answer</v>
      </c>
    </row>
    <row r="90" spans="1:6">
      <c r="A90" s="11" t="s">
        <v>95</v>
      </c>
      <c r="B90" s="9" t="s">
        <v>96</v>
      </c>
      <c r="C90" s="16"/>
      <c r="D90" s="46"/>
      <c r="E90" s="26">
        <f t="shared" si="7"/>
        <v>-1</v>
      </c>
      <c r="F90" s="26" t="str">
        <f t="shared" si="8"/>
        <v>No Answer</v>
      </c>
    </row>
    <row r="91" spans="1:6" ht="26.1">
      <c r="A91" s="11" t="s">
        <v>97</v>
      </c>
      <c r="B91" s="9" t="s">
        <v>98</v>
      </c>
      <c r="C91" s="16"/>
      <c r="D91" s="46"/>
      <c r="E91" s="26">
        <f t="shared" si="7"/>
        <v>-1</v>
      </c>
      <c r="F91" s="26" t="str">
        <f t="shared" si="8"/>
        <v>No Answer</v>
      </c>
    </row>
    <row r="92" spans="1:6" ht="26.1">
      <c r="A92" s="11" t="s">
        <v>99</v>
      </c>
      <c r="B92" s="9" t="s">
        <v>100</v>
      </c>
      <c r="C92" s="16"/>
      <c r="D92" s="46"/>
      <c r="E92" s="26">
        <f t="shared" si="7"/>
        <v>-1</v>
      </c>
      <c r="F92" s="26" t="str">
        <f t="shared" si="8"/>
        <v>No Answer</v>
      </c>
    </row>
    <row r="93" spans="1:6">
      <c r="A93" s="11" t="s">
        <v>101</v>
      </c>
      <c r="B93" s="9" t="s">
        <v>102</v>
      </c>
      <c r="C93" s="16"/>
      <c r="D93" s="46"/>
      <c r="E93" s="26">
        <f t="shared" si="7"/>
        <v>-1</v>
      </c>
      <c r="F93" s="26" t="str">
        <f t="shared" si="8"/>
        <v>No Answer</v>
      </c>
    </row>
    <row r="94" spans="1:6" ht="26.1">
      <c r="A94" s="11" t="s">
        <v>103</v>
      </c>
      <c r="B94" s="9" t="s">
        <v>104</v>
      </c>
      <c r="C94" s="16"/>
      <c r="D94" s="46"/>
      <c r="E94" s="26">
        <f t="shared" si="7"/>
        <v>-1</v>
      </c>
      <c r="F94" s="26" t="str">
        <f t="shared" si="8"/>
        <v>No Answer</v>
      </c>
    </row>
    <row r="95" spans="1:6" ht="39">
      <c r="A95" s="11" t="s">
        <v>105</v>
      </c>
      <c r="B95" s="9" t="s">
        <v>106</v>
      </c>
      <c r="C95" s="16"/>
      <c r="D95" s="46"/>
      <c r="E95" s="26">
        <f t="shared" si="7"/>
        <v>-1</v>
      </c>
      <c r="F95" s="26" t="str">
        <f t="shared" si="8"/>
        <v>No Answer</v>
      </c>
    </row>
    <row r="96" spans="1:6">
      <c r="A96" s="66" t="s">
        <v>107</v>
      </c>
      <c r="B96" s="66"/>
      <c r="C96" s="5"/>
      <c r="D96" s="15"/>
      <c r="E96" s="26"/>
      <c r="F96" s="26"/>
    </row>
    <row r="97" spans="1:6" ht="26.1">
      <c r="A97" s="11" t="s">
        <v>108</v>
      </c>
      <c r="B97" s="9" t="s">
        <v>109</v>
      </c>
      <c r="C97" s="16"/>
      <c r="D97" s="46"/>
      <c r="E97" s="26">
        <f t="shared" si="7"/>
        <v>-1</v>
      </c>
      <c r="F97" s="26" t="str">
        <f t="shared" si="8"/>
        <v>No Answer</v>
      </c>
    </row>
    <row r="98" spans="1:6" ht="26.1">
      <c r="A98" s="11" t="s">
        <v>110</v>
      </c>
      <c r="B98" s="9" t="s">
        <v>111</v>
      </c>
      <c r="C98" s="16"/>
      <c r="D98" s="46"/>
      <c r="E98" s="26">
        <f t="shared" si="7"/>
        <v>-1</v>
      </c>
      <c r="F98" s="26" t="str">
        <f t="shared" si="8"/>
        <v>No Answer</v>
      </c>
    </row>
    <row r="99" spans="1:6">
      <c r="A99" s="11" t="s">
        <v>112</v>
      </c>
      <c r="B99" s="9" t="s">
        <v>113</v>
      </c>
      <c r="C99" s="16"/>
      <c r="D99" s="46"/>
      <c r="E99" s="26">
        <f t="shared" si="7"/>
        <v>-1</v>
      </c>
      <c r="F99" s="26" t="str">
        <f t="shared" si="8"/>
        <v>No Answer</v>
      </c>
    </row>
    <row r="100" spans="1:6">
      <c r="A100" s="11" t="s">
        <v>114</v>
      </c>
      <c r="B100" s="9" t="s">
        <v>115</v>
      </c>
      <c r="C100" s="16"/>
      <c r="D100" s="46"/>
      <c r="E100" s="26">
        <f t="shared" si="7"/>
        <v>-1</v>
      </c>
      <c r="F100" s="26" t="str">
        <f t="shared" si="8"/>
        <v>No Answer</v>
      </c>
    </row>
    <row r="101" spans="1:6" ht="51.95">
      <c r="A101" s="11" t="s">
        <v>116</v>
      </c>
      <c r="B101" s="9" t="s">
        <v>117</v>
      </c>
      <c r="C101" s="16"/>
      <c r="D101" s="46"/>
      <c r="E101" s="26">
        <f t="shared" si="7"/>
        <v>-1</v>
      </c>
      <c r="F101" s="26" t="str">
        <f t="shared" si="8"/>
        <v>No Answer</v>
      </c>
    </row>
    <row r="102" spans="1:6" ht="26.1">
      <c r="A102" s="11" t="s">
        <v>118</v>
      </c>
      <c r="B102" s="9" t="s">
        <v>119</v>
      </c>
      <c r="C102" s="16"/>
      <c r="D102" s="46"/>
      <c r="E102" s="26">
        <f t="shared" si="7"/>
        <v>-1</v>
      </c>
      <c r="F102" s="26" t="str">
        <f t="shared" si="8"/>
        <v>No Answer</v>
      </c>
    </row>
    <row r="103" spans="1:6" ht="26.1">
      <c r="A103" s="11" t="s">
        <v>120</v>
      </c>
      <c r="B103" s="9" t="s">
        <v>121</v>
      </c>
      <c r="C103" s="16"/>
      <c r="D103" s="46"/>
      <c r="E103" s="26">
        <f t="shared" si="7"/>
        <v>-1</v>
      </c>
      <c r="F103" s="26" t="str">
        <f t="shared" si="8"/>
        <v>No Answer</v>
      </c>
    </row>
    <row r="104" spans="1:6">
      <c r="A104" s="11" t="s">
        <v>122</v>
      </c>
      <c r="B104" s="9" t="s">
        <v>123</v>
      </c>
      <c r="C104" s="16"/>
      <c r="D104" s="46"/>
      <c r="E104" s="26">
        <f t="shared" si="7"/>
        <v>-1</v>
      </c>
      <c r="F104" s="26" t="str">
        <f t="shared" si="8"/>
        <v>No Answer</v>
      </c>
    </row>
    <row r="105" spans="1:6" ht="26.1">
      <c r="A105" s="11" t="s">
        <v>124</v>
      </c>
      <c r="B105" s="9" t="s">
        <v>125</v>
      </c>
      <c r="C105" s="16"/>
      <c r="D105" s="46"/>
      <c r="E105" s="26">
        <f t="shared" si="7"/>
        <v>-1</v>
      </c>
      <c r="F105" s="26" t="str">
        <f t="shared" si="8"/>
        <v>No Answer</v>
      </c>
    </row>
    <row r="106" spans="1:6" ht="26.1">
      <c r="A106" s="11" t="s">
        <v>126</v>
      </c>
      <c r="B106" s="9" t="s">
        <v>127</v>
      </c>
      <c r="C106" s="16"/>
      <c r="D106" s="46"/>
      <c r="E106" s="26">
        <f t="shared" si="7"/>
        <v>-1</v>
      </c>
      <c r="F106" s="26" t="str">
        <f t="shared" si="8"/>
        <v>No Answer</v>
      </c>
    </row>
    <row r="107" spans="1:6">
      <c r="A107" s="11" t="s">
        <v>128</v>
      </c>
      <c r="B107" s="9" t="s">
        <v>129</v>
      </c>
      <c r="C107" s="16"/>
      <c r="D107" s="46"/>
      <c r="E107" s="26">
        <f t="shared" si="7"/>
        <v>-1</v>
      </c>
      <c r="F107" s="26" t="str">
        <f t="shared" si="8"/>
        <v>No Answer</v>
      </c>
    </row>
    <row r="108" spans="1:6">
      <c r="A108" s="11" t="s">
        <v>130</v>
      </c>
      <c r="B108" s="9" t="s">
        <v>131</v>
      </c>
      <c r="C108" s="16"/>
      <c r="D108" s="46"/>
      <c r="E108" s="26">
        <f t="shared" si="7"/>
        <v>-1</v>
      </c>
      <c r="F108" s="26" t="str">
        <f t="shared" si="8"/>
        <v>No Answer</v>
      </c>
    </row>
    <row r="109" spans="1:6">
      <c r="A109" s="11" t="s">
        <v>132</v>
      </c>
      <c r="B109" s="9" t="s">
        <v>133</v>
      </c>
      <c r="C109" s="16"/>
      <c r="D109" s="46"/>
      <c r="E109" s="26">
        <f t="shared" si="7"/>
        <v>-1</v>
      </c>
      <c r="F109" s="26" t="str">
        <f t="shared" si="8"/>
        <v>No Answer</v>
      </c>
    </row>
    <row r="110" spans="1:6" ht="26.1">
      <c r="A110" s="11" t="s">
        <v>134</v>
      </c>
      <c r="B110" s="9" t="s">
        <v>135</v>
      </c>
      <c r="C110" s="16"/>
      <c r="D110" s="46"/>
      <c r="E110" s="26">
        <f t="shared" si="7"/>
        <v>-1</v>
      </c>
      <c r="F110" s="26" t="str">
        <f t="shared" si="8"/>
        <v>No Answer</v>
      </c>
    </row>
    <row r="111" spans="1:6" ht="26.1">
      <c r="A111" s="11" t="s">
        <v>136</v>
      </c>
      <c r="B111" s="9" t="s">
        <v>137</v>
      </c>
      <c r="C111" s="16"/>
      <c r="D111" s="46"/>
      <c r="E111" s="26">
        <f t="shared" si="7"/>
        <v>-1</v>
      </c>
      <c r="F111" s="26" t="str">
        <f t="shared" si="8"/>
        <v>No Answer</v>
      </c>
    </row>
    <row r="112" spans="1:6" ht="39">
      <c r="A112" s="11" t="s">
        <v>138</v>
      </c>
      <c r="B112" s="9" t="s">
        <v>139</v>
      </c>
      <c r="C112" s="16"/>
      <c r="D112" s="46"/>
      <c r="E112" s="26">
        <f t="shared" si="7"/>
        <v>-1</v>
      </c>
      <c r="F112" s="26" t="str">
        <f t="shared" si="8"/>
        <v>No Answer</v>
      </c>
    </row>
    <row r="113" spans="1:6">
      <c r="A113" s="65" t="s">
        <v>140</v>
      </c>
      <c r="B113" s="65"/>
      <c r="C113" s="5"/>
      <c r="D113" s="5"/>
      <c r="E113" s="26"/>
      <c r="F113" s="26"/>
    </row>
    <row r="114" spans="1:6" ht="39">
      <c r="A114" s="11" t="s">
        <v>141</v>
      </c>
      <c r="B114" s="9" t="s">
        <v>142</v>
      </c>
      <c r="C114" s="7"/>
      <c r="D114" s="46"/>
      <c r="E114" s="26">
        <f t="shared" si="7"/>
        <v>-1</v>
      </c>
      <c r="F114" s="26" t="str">
        <f t="shared" si="8"/>
        <v>No Answer</v>
      </c>
    </row>
    <row r="115" spans="1:6">
      <c r="A115" s="11" t="s">
        <v>143</v>
      </c>
      <c r="B115" s="23" t="s">
        <v>144</v>
      </c>
      <c r="C115" s="22"/>
      <c r="D115" s="48"/>
      <c r="E115" s="26">
        <f t="shared" si="7"/>
        <v>-1</v>
      </c>
      <c r="F115" s="26" t="str">
        <f t="shared" si="8"/>
        <v>No Answer</v>
      </c>
    </row>
    <row r="116" spans="1:6" ht="26.1">
      <c r="A116" s="11" t="s">
        <v>145</v>
      </c>
      <c r="B116" s="9" t="s">
        <v>146</v>
      </c>
      <c r="C116" s="7"/>
      <c r="D116" s="46"/>
      <c r="E116" s="26">
        <f t="shared" si="7"/>
        <v>-1</v>
      </c>
      <c r="F116" s="26" t="str">
        <f t="shared" si="8"/>
        <v>No Answer</v>
      </c>
    </row>
    <row r="117" spans="1:6" ht="39">
      <c r="A117" s="11" t="s">
        <v>147</v>
      </c>
      <c r="B117" s="9" t="s">
        <v>148</v>
      </c>
      <c r="C117" s="7"/>
      <c r="D117" s="46"/>
      <c r="E117" s="26">
        <f t="shared" si="7"/>
        <v>-1</v>
      </c>
      <c r="F117" s="26" t="str">
        <f t="shared" si="8"/>
        <v>No Answer</v>
      </c>
    </row>
    <row r="118" spans="1:6" ht="26.1">
      <c r="A118" s="11" t="s">
        <v>149</v>
      </c>
      <c r="B118" s="9" t="s">
        <v>150</v>
      </c>
      <c r="C118" s="7"/>
      <c r="D118" s="46"/>
      <c r="E118" s="26">
        <f t="shared" si="7"/>
        <v>-1</v>
      </c>
      <c r="F118" s="26" t="str">
        <f t="shared" si="8"/>
        <v>No Answer</v>
      </c>
    </row>
    <row r="119" spans="1:6" ht="26.1">
      <c r="A119" s="11" t="s">
        <v>151</v>
      </c>
      <c r="B119" s="9" t="s">
        <v>152</v>
      </c>
      <c r="C119" s="76"/>
      <c r="D119" s="46"/>
      <c r="E119" s="26">
        <f t="shared" si="7"/>
        <v>-1</v>
      </c>
      <c r="F119" s="26" t="str">
        <f t="shared" si="8"/>
        <v>No Answer</v>
      </c>
    </row>
    <row r="120" spans="1:6" ht="39">
      <c r="A120" s="11" t="s">
        <v>153</v>
      </c>
      <c r="B120" s="74" t="s">
        <v>154</v>
      </c>
      <c r="C120" s="73"/>
      <c r="D120" s="75"/>
      <c r="E120" s="26">
        <f t="shared" si="7"/>
        <v>-1</v>
      </c>
      <c r="F120" s="26" t="str">
        <f t="shared" si="8"/>
        <v>No Answer</v>
      </c>
    </row>
    <row r="121" spans="1:6" ht="26.1">
      <c r="A121" s="11" t="s">
        <v>155</v>
      </c>
      <c r="B121" s="74" t="s">
        <v>156</v>
      </c>
      <c r="C121" s="73"/>
      <c r="D121" s="75"/>
      <c r="E121" s="26">
        <f t="shared" ref="E121" si="11">IF(C121="Yes",1,IF(C121="No",0,IF(C121=$F$1,-1)))</f>
        <v>-1</v>
      </c>
      <c r="F121" s="26" t="str">
        <f t="shared" ref="F121" si="12">IF(C121="Yes","Y",IF(C121="No","N",IF(C121=$F$1,"No Answer")))</f>
        <v>No Answer</v>
      </c>
    </row>
    <row r="122" spans="1:6">
      <c r="A122" s="65" t="s">
        <v>157</v>
      </c>
      <c r="B122" s="65"/>
      <c r="C122" s="77"/>
      <c r="D122" s="5"/>
      <c r="E122" s="26"/>
      <c r="F122" s="26"/>
    </row>
    <row r="123" spans="1:6" ht="26.1">
      <c r="A123" s="11" t="s">
        <v>158</v>
      </c>
      <c r="B123" s="9" t="s">
        <v>159</v>
      </c>
      <c r="C123" s="7"/>
      <c r="D123" s="52"/>
      <c r="E123" s="26">
        <f t="shared" ref="E123:E124" si="13">IF(C123="Yes",1,IF(C123="No",0,IF(C123=$F$1,-1)))</f>
        <v>-1</v>
      </c>
      <c r="F123" s="26" t="str">
        <f t="shared" ref="F123:F124" si="14">IF(C123="Yes","Y",IF(C123="No","N",IF(C123=$F$1,"No Answer")))</f>
        <v>No Answer</v>
      </c>
    </row>
    <row r="124" spans="1:6" ht="26.1">
      <c r="A124" s="11" t="s">
        <v>160</v>
      </c>
      <c r="B124" s="9" t="s">
        <v>161</v>
      </c>
      <c r="C124" s="7"/>
      <c r="D124" s="46"/>
      <c r="E124" s="26">
        <f t="shared" si="13"/>
        <v>-1</v>
      </c>
      <c r="F124" s="26" t="str">
        <f t="shared" si="14"/>
        <v>No Answer</v>
      </c>
    </row>
    <row r="125" spans="1:6">
      <c r="A125" s="65" t="s">
        <v>162</v>
      </c>
      <c r="B125" s="65"/>
      <c r="C125" s="5"/>
      <c r="D125" s="5"/>
      <c r="E125" s="26"/>
      <c r="F125" s="26"/>
    </row>
    <row r="126" spans="1:6" ht="26.1">
      <c r="A126" s="11" t="s">
        <v>163</v>
      </c>
      <c r="B126" s="9" t="s">
        <v>164</v>
      </c>
      <c r="C126" s="7"/>
      <c r="D126" s="52"/>
      <c r="E126" s="26">
        <f t="shared" si="7"/>
        <v>-1</v>
      </c>
      <c r="F126" s="26" t="str">
        <f t="shared" si="8"/>
        <v>No Answer</v>
      </c>
    </row>
    <row r="127" spans="1:6" ht="26.1">
      <c r="A127" s="11" t="s">
        <v>165</v>
      </c>
      <c r="B127" s="9" t="s">
        <v>166</v>
      </c>
      <c r="C127" s="7"/>
      <c r="D127" s="46"/>
      <c r="E127" s="26">
        <f t="shared" si="7"/>
        <v>-1</v>
      </c>
      <c r="F127" s="26" t="str">
        <f t="shared" si="8"/>
        <v>No Answer</v>
      </c>
    </row>
    <row r="128" spans="1:6" ht="39">
      <c r="A128" s="11" t="s">
        <v>167</v>
      </c>
      <c r="B128" s="9" t="s">
        <v>168</v>
      </c>
      <c r="C128" s="7"/>
      <c r="D128" s="46"/>
      <c r="E128" s="26">
        <f t="shared" si="7"/>
        <v>-1</v>
      </c>
      <c r="F128" s="26" t="str">
        <f t="shared" si="8"/>
        <v>No Answer</v>
      </c>
    </row>
    <row r="129" spans="1:6" ht="26.1">
      <c r="A129" s="11" t="s">
        <v>169</v>
      </c>
      <c r="B129" s="9" t="s">
        <v>170</v>
      </c>
      <c r="C129" s="7"/>
      <c r="D129" s="46"/>
      <c r="E129" s="26">
        <f t="shared" si="7"/>
        <v>-1</v>
      </c>
      <c r="F129" s="26" t="str">
        <f t="shared" si="8"/>
        <v>No Answer</v>
      </c>
    </row>
    <row r="130" spans="1:6">
      <c r="A130" s="11" t="s">
        <v>171</v>
      </c>
      <c r="B130" s="9" t="s">
        <v>172</v>
      </c>
      <c r="C130" s="7"/>
      <c r="D130" s="46"/>
      <c r="E130" s="26">
        <f t="shared" si="7"/>
        <v>-1</v>
      </c>
      <c r="F130" s="26" t="str">
        <f t="shared" si="8"/>
        <v>No Answer</v>
      </c>
    </row>
    <row r="131" spans="1:6" ht="26.1">
      <c r="A131" s="11" t="s">
        <v>173</v>
      </c>
      <c r="B131" s="9" t="s">
        <v>174</v>
      </c>
      <c r="C131" s="7"/>
      <c r="D131" s="46"/>
      <c r="E131" s="26">
        <f t="shared" si="7"/>
        <v>-1</v>
      </c>
      <c r="F131" s="26" t="str">
        <f t="shared" si="8"/>
        <v>No Answer</v>
      </c>
    </row>
    <row r="132" spans="1:6">
      <c r="A132" s="65" t="s">
        <v>175</v>
      </c>
      <c r="B132" s="65"/>
      <c r="C132" s="5"/>
      <c r="D132" s="15"/>
      <c r="E132" s="26"/>
      <c r="F132" s="26"/>
    </row>
    <row r="133" spans="1:6">
      <c r="A133" s="11" t="s">
        <v>176</v>
      </c>
      <c r="B133" s="9" t="s">
        <v>177</v>
      </c>
      <c r="C133" s="16"/>
      <c r="D133" s="46"/>
      <c r="E133" s="26">
        <f t="shared" ref="E133:E153" si="15">IF(C133="Yes",1,IF(C133="No",0,IF(C133=$F$1,-1)))</f>
        <v>-1</v>
      </c>
      <c r="F133" s="26" t="str">
        <f t="shared" ref="F133:F153" si="16">IF(C133="Yes","Y",IF(C133="No","N",IF(C133=$F$1,"No Answer")))</f>
        <v>No Answer</v>
      </c>
    </row>
    <row r="134" spans="1:6" ht="26.1">
      <c r="A134" s="11" t="s">
        <v>178</v>
      </c>
      <c r="B134" s="9" t="s">
        <v>179</v>
      </c>
      <c r="C134" s="16"/>
      <c r="D134" s="46"/>
      <c r="E134" s="26">
        <f t="shared" si="15"/>
        <v>-1</v>
      </c>
      <c r="F134" s="26" t="str">
        <f t="shared" si="16"/>
        <v>No Answer</v>
      </c>
    </row>
    <row r="135" spans="1:6">
      <c r="A135" s="11" t="s">
        <v>180</v>
      </c>
      <c r="B135" s="9" t="s">
        <v>181</v>
      </c>
      <c r="C135" s="16"/>
      <c r="D135" s="46"/>
      <c r="E135" s="26">
        <f t="shared" si="15"/>
        <v>-1</v>
      </c>
      <c r="F135" s="26" t="str">
        <f t="shared" si="16"/>
        <v>No Answer</v>
      </c>
    </row>
    <row r="136" spans="1:6">
      <c r="A136" s="11" t="s">
        <v>182</v>
      </c>
      <c r="B136" s="9" t="s">
        <v>183</v>
      </c>
      <c r="C136" s="16"/>
      <c r="D136" s="46"/>
      <c r="E136" s="26">
        <f t="shared" si="15"/>
        <v>-1</v>
      </c>
      <c r="F136" s="26" t="str">
        <f t="shared" si="16"/>
        <v>No Answer</v>
      </c>
    </row>
    <row r="137" spans="1:6">
      <c r="A137" s="11" t="s">
        <v>184</v>
      </c>
      <c r="B137" s="9" t="s">
        <v>185</v>
      </c>
      <c r="C137" s="16"/>
      <c r="D137" s="53"/>
      <c r="E137" s="26">
        <f t="shared" si="15"/>
        <v>-1</v>
      </c>
      <c r="F137" s="26" t="str">
        <f t="shared" si="16"/>
        <v>No Answer</v>
      </c>
    </row>
    <row r="138" spans="1:6" ht="51.95">
      <c r="A138" s="11" t="s">
        <v>186</v>
      </c>
      <c r="B138" s="9" t="s">
        <v>187</v>
      </c>
      <c r="C138" s="16"/>
      <c r="D138" s="46"/>
      <c r="E138" s="26">
        <f t="shared" si="15"/>
        <v>-1</v>
      </c>
      <c r="F138" s="26" t="str">
        <f t="shared" si="16"/>
        <v>No Answer</v>
      </c>
    </row>
    <row r="139" spans="1:6">
      <c r="A139" s="72" t="s">
        <v>188</v>
      </c>
      <c r="B139" s="65"/>
      <c r="C139" s="5"/>
      <c r="D139" s="15"/>
      <c r="E139" s="26"/>
      <c r="F139" s="26"/>
    </row>
    <row r="140" spans="1:6" ht="51.95">
      <c r="A140" s="11" t="s">
        <v>189</v>
      </c>
      <c r="B140" s="9" t="s">
        <v>190</v>
      </c>
      <c r="C140" s="16"/>
      <c r="D140" s="54"/>
      <c r="E140" s="26">
        <f t="shared" ref="E140" si="17">IF(C140="Yes",1,IF(C140="No",0,IF(C140=$F$1,-1)))</f>
        <v>-1</v>
      </c>
      <c r="F140" s="26" t="str">
        <f t="shared" ref="F140" si="18">IF(C140="Yes","Y",IF(C140="No","N",IF(C140=$F$1,"No Answer")))</f>
        <v>No Answer</v>
      </c>
    </row>
    <row r="141" spans="1:6">
      <c r="A141" s="72" t="s">
        <v>191</v>
      </c>
      <c r="B141" s="65"/>
      <c r="C141" s="5"/>
      <c r="D141" s="15"/>
      <c r="E141" s="26"/>
      <c r="F141" s="26"/>
    </row>
    <row r="142" spans="1:6" ht="51.95">
      <c r="A142" s="11" t="s">
        <v>192</v>
      </c>
      <c r="B142" s="9" t="s">
        <v>193</v>
      </c>
      <c r="C142" s="16"/>
      <c r="D142" s="54"/>
      <c r="E142" s="26">
        <f t="shared" si="15"/>
        <v>-1</v>
      </c>
      <c r="F142" s="26" t="str">
        <f t="shared" si="16"/>
        <v>No Answer</v>
      </c>
    </row>
    <row r="143" spans="1:6">
      <c r="A143" s="65" t="s">
        <v>194</v>
      </c>
      <c r="B143" s="65"/>
      <c r="C143" s="5"/>
      <c r="D143" s="15"/>
      <c r="E143" s="26"/>
      <c r="F143" s="26"/>
    </row>
    <row r="144" spans="1:6" ht="26.1">
      <c r="A144" s="11" t="s">
        <v>195</v>
      </c>
      <c r="B144" s="9" t="s">
        <v>196</v>
      </c>
      <c r="C144" s="16"/>
      <c r="D144" s="46"/>
      <c r="E144" s="26">
        <f t="shared" si="15"/>
        <v>-1</v>
      </c>
      <c r="F144" s="26" t="str">
        <f t="shared" si="16"/>
        <v>No Answer</v>
      </c>
    </row>
    <row r="145" spans="1:6" ht="26.1">
      <c r="A145" s="11" t="s">
        <v>197</v>
      </c>
      <c r="B145" s="9" t="s">
        <v>198</v>
      </c>
      <c r="C145" s="16"/>
      <c r="D145" s="46"/>
      <c r="E145" s="26">
        <f t="shared" ref="E145" si="19">IF(C145="Yes",1,IF(C145="No",0,IF(C145=$F$1,-1)))</f>
        <v>-1</v>
      </c>
      <c r="F145" s="26" t="str">
        <f t="shared" ref="F145" si="20">IF(C145="Yes","Y",IF(C145="No","N",IF(C145=$F$1,"No Answer")))</f>
        <v>No Answer</v>
      </c>
    </row>
    <row r="146" spans="1:6" ht="65.099999999999994">
      <c r="A146" s="11" t="s">
        <v>199</v>
      </c>
      <c r="B146" s="9" t="s">
        <v>200</v>
      </c>
      <c r="C146" s="16"/>
      <c r="D146" s="46"/>
      <c r="E146" s="26">
        <f t="shared" si="15"/>
        <v>-1</v>
      </c>
      <c r="F146" s="26" t="str">
        <f t="shared" si="16"/>
        <v>No Answer</v>
      </c>
    </row>
    <row r="147" spans="1:6">
      <c r="A147" s="65" t="s">
        <v>201</v>
      </c>
      <c r="B147" s="65"/>
      <c r="C147" s="5"/>
      <c r="D147" s="15"/>
      <c r="E147" s="26"/>
      <c r="F147" s="26"/>
    </row>
    <row r="148" spans="1:6">
      <c r="A148" s="11" t="s">
        <v>202</v>
      </c>
      <c r="B148" s="9" t="s">
        <v>203</v>
      </c>
      <c r="C148" s="16"/>
      <c r="D148" s="46"/>
      <c r="E148" s="26">
        <f t="shared" ref="E148" si="21">IF(C148="Yes",1,IF(C148="No",0,IF(C148=$F$1,-1)))</f>
        <v>-1</v>
      </c>
      <c r="F148" s="26" t="str">
        <f t="shared" ref="F148" si="22">IF(C148="Yes","Y",IF(C148="No","N",IF(C148=$F$1,"No Answer")))</f>
        <v>No Answer</v>
      </c>
    </row>
    <row r="149" spans="1:6">
      <c r="A149" s="65" t="s">
        <v>204</v>
      </c>
      <c r="B149" s="65"/>
      <c r="C149" s="5"/>
      <c r="D149" s="5"/>
      <c r="E149" s="26"/>
      <c r="F149" s="26"/>
    </row>
    <row r="150" spans="1:6" ht="26.1">
      <c r="A150" s="6" t="s">
        <v>205</v>
      </c>
      <c r="B150" s="9" t="s">
        <v>206</v>
      </c>
      <c r="C150" s="7"/>
      <c r="D150" s="46"/>
      <c r="E150" s="26">
        <f t="shared" si="15"/>
        <v>-1</v>
      </c>
      <c r="F150" s="26" t="str">
        <f t="shared" si="16"/>
        <v>No Answer</v>
      </c>
    </row>
    <row r="151" spans="1:6">
      <c r="A151" s="6" t="s">
        <v>207</v>
      </c>
      <c r="B151" s="9" t="s">
        <v>208</v>
      </c>
      <c r="C151" s="7"/>
      <c r="D151" s="46"/>
      <c r="E151" s="26">
        <f t="shared" si="15"/>
        <v>-1</v>
      </c>
      <c r="F151" s="26" t="str">
        <f t="shared" si="16"/>
        <v>No Answer</v>
      </c>
    </row>
    <row r="152" spans="1:6" ht="26.1">
      <c r="A152" s="6" t="s">
        <v>209</v>
      </c>
      <c r="B152" s="9" t="s">
        <v>210</v>
      </c>
      <c r="C152" s="7"/>
      <c r="D152" s="46"/>
      <c r="E152" s="26">
        <f t="shared" si="15"/>
        <v>-1</v>
      </c>
      <c r="F152" s="26" t="str">
        <f t="shared" si="16"/>
        <v>No Answer</v>
      </c>
    </row>
    <row r="153" spans="1:6">
      <c r="A153" s="6" t="s">
        <v>211</v>
      </c>
      <c r="B153" s="10" t="s">
        <v>212</v>
      </c>
      <c r="C153" s="7"/>
      <c r="D153" s="55"/>
      <c r="E153" s="26">
        <f t="shared" si="15"/>
        <v>-1</v>
      </c>
      <c r="F153" s="26" t="str">
        <f t="shared" si="16"/>
        <v>No Answer</v>
      </c>
    </row>
    <row r="154" spans="1:6">
      <c r="A154"/>
      <c r="B154"/>
      <c r="D154"/>
    </row>
    <row r="155" spans="1:6">
      <c r="A155"/>
      <c r="B155"/>
      <c r="D155"/>
    </row>
    <row r="156" spans="1:6" hidden="1">
      <c r="A156"/>
      <c r="B156"/>
    </row>
    <row r="157" spans="1:6" hidden="1">
      <c r="A157"/>
      <c r="B157"/>
    </row>
    <row r="158" spans="1:6" hidden="1">
      <c r="A158"/>
      <c r="B158"/>
      <c r="D158" s="36" t="s">
        <v>213</v>
      </c>
      <c r="E158" s="37"/>
      <c r="F158" s="37"/>
    </row>
    <row r="159" spans="1:6" hidden="1">
      <c r="A159"/>
      <c r="B159"/>
      <c r="D159" s="38" t="s">
        <v>214</v>
      </c>
      <c r="E159" s="37">
        <f>COUNTIF(B4:B50,"*")</f>
        <v>0</v>
      </c>
      <c r="F159" s="37"/>
    </row>
    <row r="160" spans="1:6" hidden="1">
      <c r="A160"/>
      <c r="B160"/>
      <c r="D160" s="38" t="s">
        <v>215</v>
      </c>
      <c r="E160" s="37">
        <f>E159*0</f>
        <v>0</v>
      </c>
      <c r="F160" s="37"/>
    </row>
    <row r="161" spans="1:6" hidden="1">
      <c r="A161"/>
      <c r="B161"/>
      <c r="D161" s="38" t="s">
        <v>216</v>
      </c>
      <c r="E161" s="37">
        <f>SUM(E4:E50)</f>
        <v>0</v>
      </c>
      <c r="F161" s="37"/>
    </row>
    <row r="162" spans="1:6" hidden="1">
      <c r="A162"/>
      <c r="B162"/>
      <c r="D162" s="38"/>
      <c r="E162" s="37"/>
      <c r="F162" s="37"/>
    </row>
    <row r="163" spans="1:6" hidden="1">
      <c r="A163"/>
      <c r="B163"/>
      <c r="D163" s="36" t="s">
        <v>6</v>
      </c>
      <c r="E163" s="37">
        <f>COUNTIF(F4:F50, "N")</f>
        <v>0</v>
      </c>
      <c r="F163" s="37">
        <f>E163*-2</f>
        <v>0</v>
      </c>
    </row>
    <row r="164" spans="1:6" hidden="1">
      <c r="A164"/>
      <c r="B164"/>
      <c r="D164" s="36" t="s">
        <v>217</v>
      </c>
      <c r="E164" s="37">
        <f>COUNTIF(F4:F50,"No Answer")</f>
        <v>47</v>
      </c>
      <c r="F164" s="37">
        <f>E164*0</f>
        <v>0</v>
      </c>
    </row>
    <row r="165" spans="1:6" hidden="1">
      <c r="A165"/>
      <c r="B165"/>
      <c r="D165" s="38"/>
      <c r="E165" s="37"/>
      <c r="F165" s="37"/>
    </row>
    <row r="166" spans="1:6" hidden="1">
      <c r="D166" s="39" t="s">
        <v>218</v>
      </c>
      <c r="E166" s="40">
        <f>SUM(E163:E164)</f>
        <v>47</v>
      </c>
      <c r="F166" s="40">
        <f>SUM(F163:F164)</f>
        <v>0</v>
      </c>
    </row>
    <row r="167" spans="1:6" hidden="1"/>
    <row r="168" spans="1:6" hidden="1">
      <c r="D168" s="36" t="s">
        <v>219</v>
      </c>
      <c r="E168" s="37"/>
      <c r="F168" s="37"/>
    </row>
    <row r="169" spans="1:6" hidden="1">
      <c r="D169" s="38" t="s">
        <v>214</v>
      </c>
      <c r="E169" s="37">
        <f>COUNT(E57:E153)</f>
        <v>82</v>
      </c>
      <c r="F169" s="37"/>
    </row>
    <row r="170" spans="1:6" hidden="1">
      <c r="D170" s="38" t="s">
        <v>215</v>
      </c>
      <c r="E170" s="37">
        <f>E169*1</f>
        <v>82</v>
      </c>
      <c r="F170" s="37"/>
    </row>
    <row r="171" spans="1:6" hidden="1">
      <c r="D171" s="38" t="s">
        <v>216</v>
      </c>
      <c r="E171" s="37">
        <f>SUM(E57:E153)</f>
        <v>-82</v>
      </c>
      <c r="F171" s="37"/>
    </row>
    <row r="172" spans="1:6" hidden="1">
      <c r="D172" s="38"/>
      <c r="E172" s="37"/>
      <c r="F172" s="37"/>
    </row>
    <row r="173" spans="1:6" hidden="1">
      <c r="D173" s="36" t="s">
        <v>5</v>
      </c>
      <c r="E173" s="37">
        <f>COUNTIF(F57:F153, "Y")</f>
        <v>0</v>
      </c>
      <c r="F173" s="37">
        <f>E173*1</f>
        <v>0</v>
      </c>
    </row>
    <row r="174" spans="1:6" hidden="1">
      <c r="D174" s="36" t="s">
        <v>7</v>
      </c>
      <c r="E174" s="37">
        <f>COUNTIF(F57:F153, "N")</f>
        <v>0</v>
      </c>
      <c r="F174" s="37">
        <f>E174*0</f>
        <v>0</v>
      </c>
    </row>
    <row r="175" spans="1:6" hidden="1">
      <c r="D175" s="36" t="s">
        <v>217</v>
      </c>
      <c r="E175" s="37">
        <f>COUNTIF(F57:F153,"No Answer")</f>
        <v>82</v>
      </c>
      <c r="F175" s="37">
        <f>E175*-1</f>
        <v>-82</v>
      </c>
    </row>
    <row r="176" spans="1:6" hidden="1">
      <c r="D176" s="38"/>
      <c r="E176" s="37"/>
      <c r="F176" s="37"/>
    </row>
    <row r="177" spans="4:6" hidden="1">
      <c r="D177" s="39" t="s">
        <v>218</v>
      </c>
      <c r="E177" s="40">
        <f>SUM(E173:E175)</f>
        <v>82</v>
      </c>
      <c r="F177" s="40">
        <f>SUM(F173:F175)</f>
        <v>-82</v>
      </c>
    </row>
    <row r="178" spans="4:6" hidden="1"/>
    <row r="179" spans="4:6" hidden="1"/>
  </sheetData>
  <sheetProtection algorithmName="SHA-512" hashValue="+UvGl9UdKE3ULTjefjLCRCPY884OrZhEN922mQamONl/VYQmdZBy2xVxcWUu6wabu9jxuQ8Bh0sEAtkUnTVbkA==" saltValue="0EaBb36yghclEa49gIK6UQ==" spinCount="100000" sheet="1" selectLockedCells="1"/>
  <protectedRanges>
    <protectedRange sqref="C68:D69 C71:D75 C77:D81 C83:D95 C64:D66 C97:D112 C126:D131 C133:D138 C142:D142 C144:D146 C150:D153 C57:D62 C114:D121 C123:D124 C140:D140 C148:D148" name="Range2"/>
    <protectedRange sqref="A4:B50 D4:D50" name="Range1"/>
  </protectedRanges>
  <mergeCells count="20">
    <mergeCell ref="A143:B143"/>
    <mergeCell ref="A149:B149"/>
    <mergeCell ref="A67:B67"/>
    <mergeCell ref="A70:B70"/>
    <mergeCell ref="A76:B76"/>
    <mergeCell ref="A96:B96"/>
    <mergeCell ref="A113:B113"/>
    <mergeCell ref="A125:B125"/>
    <mergeCell ref="A141:B141"/>
    <mergeCell ref="A139:B139"/>
    <mergeCell ref="A147:B147"/>
    <mergeCell ref="A1:C1"/>
    <mergeCell ref="A132:B132"/>
    <mergeCell ref="A82:B82"/>
    <mergeCell ref="A53:B53"/>
    <mergeCell ref="A56:B56"/>
    <mergeCell ref="A2:C2"/>
    <mergeCell ref="A54:C54"/>
    <mergeCell ref="A122:B122"/>
    <mergeCell ref="A63:B63"/>
  </mergeCells>
  <phoneticPr fontId="10" type="noConversion"/>
  <dataValidations count="2">
    <dataValidation type="list" showInputMessage="1" showErrorMessage="1" sqref="C149" xr:uid="{334B85EA-51AC-4B90-9DEB-8C414F96BD3B}">
      <formula1>#REF!</formula1>
    </dataValidation>
    <dataValidation type="list" showInputMessage="1" showErrorMessage="1" sqref="C146" xr:uid="{65000ABD-BCD6-4722-BA1F-20689104C6BF}">
      <formula1>"I - Included with COTS, IN - Included by UAT (no cost), IC - Included by UAT (with cost), N - Cannot Meet"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44156D6-3595-40C9-B702-073D30D1CC3B}">
          <x14:formula1>
            <xm:f>'Summary Sheet'!$A$19:$A$21</xm:f>
          </x14:formula1>
          <xm:sqref>C4:C50</xm:sqref>
        </x14:dataValidation>
        <x14:dataValidation type="list" allowBlank="1" showInputMessage="1" showErrorMessage="1" xr:uid="{A2827C74-7A1E-4A1D-9A21-7203494C403D}">
          <x14:formula1>
            <xm:f>'Summary Sheet'!$A$13:$A$16</xm:f>
          </x14:formula1>
          <xm:sqref>C64:C66 C133:C138</xm:sqref>
        </x14:dataValidation>
        <x14:dataValidation type="list" showInputMessage="1" showErrorMessage="1" xr:uid="{B8F35676-E525-4B80-9C58-B237091FAA08}">
          <x14:formula1>
            <xm:f>'Summary Sheet'!$A$13:$A$16</xm:f>
          </x14:formula1>
          <xm:sqref>C71:C75 C126:C131 C144:C145 C150:C153 C68:C69 C142 C57:C66 C97:C112 C83:C95 C77:C81 C114:C121 C123:C124 C140 C148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A4054C971774BB160EECE7C0A0F69" ma:contentTypeVersion="11" ma:contentTypeDescription="Create a new document." ma:contentTypeScope="" ma:versionID="24704997095b25b559e81da28951f9a2">
  <xsd:schema xmlns:xsd="http://www.w3.org/2001/XMLSchema" xmlns:xs="http://www.w3.org/2001/XMLSchema" xmlns:p="http://schemas.microsoft.com/office/2006/metadata/properties" xmlns:ns2="2904f6ff-9685-4316-bf46-6314765eac83" xmlns:ns3="b930c483-5af0-40f1-bc97-0421df01212c" targetNamespace="http://schemas.microsoft.com/office/2006/metadata/properties" ma:root="true" ma:fieldsID="f5d9b1a561509eb52f9f7923bd56232b" ns2:_="" ns3:_="">
    <xsd:import namespace="2904f6ff-9685-4316-bf46-6314765eac83"/>
    <xsd:import namespace="b930c483-5af0-40f1-bc97-0421df0121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4f6ff-9685-4316-bf46-6314765e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0c483-5af0-40f1-bc97-0421df01212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534b0-76c3-4a40-8219-5753b5bfe692}" ma:internalName="TaxCatchAll" ma:showField="CatchAllData" ma:web="b930c483-5af0-40f1-bc97-0421df012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30c483-5af0-40f1-bc97-0421df01212c" xsi:nil="true"/>
    <lcf76f155ced4ddcb4097134ff3c332f xmlns="2904f6ff-9685-4316-bf46-6314765eac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D73C25-80E7-4D5C-A4B5-DD72B9D8D7B1}"/>
</file>

<file path=customXml/itemProps2.xml><?xml version="1.0" encoding="utf-8"?>
<ds:datastoreItem xmlns:ds="http://schemas.openxmlformats.org/officeDocument/2006/customXml" ds:itemID="{19E4450B-F468-4682-9C25-29F01A2EB35D}"/>
</file>

<file path=customXml/itemProps3.xml><?xml version="1.0" encoding="utf-8"?>
<ds:datastoreItem xmlns:ds="http://schemas.openxmlformats.org/officeDocument/2006/customXml" ds:itemID="{1B6DE203-A102-42C1-88A0-0737223404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R</dc:creator>
  <cp:keywords/>
  <dc:description/>
  <cp:lastModifiedBy>Amanda Haffner</cp:lastModifiedBy>
  <cp:revision/>
  <dcterms:created xsi:type="dcterms:W3CDTF">2023-02-19T17:10:47Z</dcterms:created>
  <dcterms:modified xsi:type="dcterms:W3CDTF">2025-10-23T13:39:17Z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0x010100A5FA4054C971774BB160EECE7C0A0F69</vt:lpwstr>
  </property>
  <property fmtid="{D5CDD505-2E9C-101B-9397-08002B2CF9AE}" pid="3" name="MediaServiceImageTags">
    <vt:lpwstr/>
  </property>
</Properties>
</file>