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dsdepr-my.sharepoint.com/personal/00cpc1_salud_gov_pr/Documents/Subastas- Gerencia/2026-2027/Subastas Formales/SUB-2026-2027-002-VIEQ RADIO/"/>
    </mc:Choice>
  </mc:AlternateContent>
  <xr:revisionPtr revIDLastSave="64" documentId="11_552D14E35AC65662A166DE9604E0DE5C19C3749E" xr6:coauthVersionLast="47" xr6:coauthVersionMax="47" xr10:uidLastSave="{977584C6-2E56-4F01-A19D-051BD03A80E6}"/>
  <bookViews>
    <workbookView xWindow="-120" yWindow="-120" windowWidth="29040" windowHeight="15720" tabRatio="500" xr2:uid="{00000000-000D-0000-FFFF-FFFF00000000}"/>
  </bookViews>
  <sheets>
    <sheet name="Instrucciones" sheetId="1" r:id="rId1"/>
    <sheet name="Resumen" sheetId="2" r:id="rId2"/>
    <sheet name="Partida 1" sheetId="3" r:id="rId3"/>
    <sheet name="P1 Cumplimiento" sheetId="4" r:id="rId4"/>
    <sheet name="Partida 2" sheetId="5" r:id="rId5"/>
    <sheet name="P2 Cumplimiento" sheetId="6" r:id="rId6"/>
    <sheet name="Partida 3" sheetId="7" r:id="rId7"/>
    <sheet name="P3 Cumplimiento" sheetId="8" r:id="rId8"/>
    <sheet name="Partida 4" sheetId="9" r:id="rId9"/>
    <sheet name="P4 Cumplimiento" sheetId="10" r:id="rId10"/>
  </sheets>
  <definedNames>
    <definedName name="_xlnm.Print_Area" localSheetId="2">'Partida 1'!$A$1:$F$39</definedName>
    <definedName name="_xlnm.Print_Area" localSheetId="4">'Partida 2'!$A$1:$F$35</definedName>
    <definedName name="_xlnm.Print_Area" localSheetId="6">'Partida 3'!$A$1:$F$44</definedName>
    <definedName name="_xlnm.Print_Area" localSheetId="8">'Partida 4'!$A$1:$F$39</definedName>
    <definedName name="_xlnm.Print_Titles" localSheetId="3">'P1 Cumplimiento'!$6:$6</definedName>
    <definedName name="_xlnm.Print_Titles" localSheetId="5">'P2 Cumplimiento'!$6:$6</definedName>
    <definedName name="_xlnm.Print_Titles" localSheetId="7">'P3 Cumplimiento'!$6:$6</definedName>
    <definedName name="_xlnm.Print_Titles" localSheetId="9">'P4 Cumplimiento'!$6:$6</definedName>
    <definedName name="_xlnm.Print_Titles" localSheetId="2">'Partida 1'!$1:$2</definedName>
    <definedName name="_xlnm.Print_Titles" localSheetId="4">'Partida 2'!$1:$2</definedName>
    <definedName name="_xlnm.Print_Titles" localSheetId="6">'Partida 3'!$1:$2</definedName>
    <definedName name="_xlnm.Print_Titles" localSheetId="8">'Partida 4'!$1:$2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71" i="10" l="1"/>
  <c r="C70" i="10"/>
  <c r="F10" i="2" s="1"/>
  <c r="C3" i="10"/>
  <c r="F37" i="9"/>
  <c r="F36" i="9"/>
  <c r="F35" i="9"/>
  <c r="F34" i="9"/>
  <c r="F33" i="9"/>
  <c r="F32" i="9"/>
  <c r="F31" i="9"/>
  <c r="F30" i="9"/>
  <c r="F25" i="9"/>
  <c r="F24" i="9"/>
  <c r="F23" i="9"/>
  <c r="F22" i="9"/>
  <c r="F21" i="9"/>
  <c r="F20" i="9"/>
  <c r="F19" i="9"/>
  <c r="F18" i="9"/>
  <c r="F17" i="9"/>
  <c r="F16" i="9"/>
  <c r="F15" i="9"/>
  <c r="F14" i="9"/>
  <c r="F13" i="9"/>
  <c r="F12" i="9"/>
  <c r="F11" i="9"/>
  <c r="F26" i="9" s="1"/>
  <c r="C10" i="2" s="1"/>
  <c r="C45" i="8"/>
  <c r="C44" i="8"/>
  <c r="F9" i="2" s="1"/>
  <c r="C3" i="8"/>
  <c r="F42" i="7"/>
  <c r="F41" i="7"/>
  <c r="F40" i="7"/>
  <c r="F39" i="7"/>
  <c r="G9" i="2" s="1"/>
  <c r="F38" i="7"/>
  <c r="F37" i="7"/>
  <c r="F32" i="7"/>
  <c r="F31" i="7"/>
  <c r="F30" i="7"/>
  <c r="F29" i="7"/>
  <c r="F33" i="7" s="1"/>
  <c r="D9" i="2" s="1"/>
  <c r="F24" i="7"/>
  <c r="F23" i="7"/>
  <c r="F22" i="7"/>
  <c r="F21" i="7"/>
  <c r="F20" i="7"/>
  <c r="F19" i="7"/>
  <c r="F18" i="7"/>
  <c r="F17" i="7"/>
  <c r="F16" i="7"/>
  <c r="F15" i="7"/>
  <c r="F14" i="7"/>
  <c r="F13" i="7"/>
  <c r="F12" i="7"/>
  <c r="F11" i="7"/>
  <c r="C43" i="6"/>
  <c r="C42" i="6"/>
  <c r="F8" i="2" s="1"/>
  <c r="C3" i="6"/>
  <c r="F33" i="5"/>
  <c r="F32" i="5"/>
  <c r="F31" i="5"/>
  <c r="F30" i="5"/>
  <c r="F29" i="5"/>
  <c r="F28" i="5"/>
  <c r="F23" i="5"/>
  <c r="F22" i="5"/>
  <c r="F21" i="5"/>
  <c r="F20" i="5"/>
  <c r="F19" i="5"/>
  <c r="F18" i="5"/>
  <c r="F17" i="5"/>
  <c r="F16" i="5"/>
  <c r="F15" i="5"/>
  <c r="F14" i="5"/>
  <c r="F13" i="5"/>
  <c r="F12" i="5"/>
  <c r="F11" i="5"/>
  <c r="F10" i="5"/>
  <c r="C51" i="4"/>
  <c r="C50" i="4"/>
  <c r="F7" i="2" s="1"/>
  <c r="C3" i="4"/>
  <c r="F37" i="3"/>
  <c r="F36" i="3"/>
  <c r="F35" i="3"/>
  <c r="F34" i="3"/>
  <c r="F33" i="3"/>
  <c r="F32" i="3"/>
  <c r="G7" i="2" s="1"/>
  <c r="F27" i="3"/>
  <c r="F26" i="3"/>
  <c r="F25" i="3"/>
  <c r="F24" i="3"/>
  <c r="F23" i="3"/>
  <c r="F22" i="3"/>
  <c r="F21" i="3"/>
  <c r="F20" i="3"/>
  <c r="F19" i="3"/>
  <c r="F18" i="3"/>
  <c r="F17" i="3"/>
  <c r="F16" i="3"/>
  <c r="F15" i="3"/>
  <c r="F14" i="3"/>
  <c r="F13" i="3"/>
  <c r="F12" i="3"/>
  <c r="F11" i="3"/>
  <c r="F10" i="3"/>
  <c r="G10" i="2"/>
  <c r="D10" i="2"/>
  <c r="B10" i="2"/>
  <c r="B9" i="2"/>
  <c r="D8" i="2"/>
  <c r="B8" i="2"/>
  <c r="D7" i="2"/>
  <c r="B7" i="2"/>
  <c r="B4" i="2"/>
  <c r="F28" i="3" l="1"/>
  <c r="C7" i="2" s="1"/>
  <c r="E7" i="2" s="1"/>
  <c r="D11" i="2"/>
  <c r="F25" i="7"/>
  <c r="C9" i="2" s="1"/>
  <c r="E9" i="2" s="1"/>
  <c r="G8" i="2"/>
  <c r="G11" i="2" s="1"/>
  <c r="F24" i="5"/>
  <c r="C8" i="2" s="1"/>
  <c r="E8" i="2" s="1"/>
  <c r="E10" i="2"/>
  <c r="F11" i="2"/>
  <c r="C11" i="2" l="1"/>
  <c r="E11" i="2"/>
</calcChain>
</file>

<file path=xl/sharedStrings.xml><?xml version="1.0" encoding="utf-8"?>
<sst xmlns="http://schemas.openxmlformats.org/spreadsheetml/2006/main" count="941" uniqueCount="482">
  <si>
    <t>ANEJO A — HOJA DE PRECIOS</t>
  </si>
  <si>
    <t>Subasta Formal SUB-2026-2027-002-VIEQ RADIO</t>
  </si>
  <si>
    <t>Adquisición de equipo radiográfico digital fijo, radiográfico digital portátil, sonografía y mamografía para el Departamento de Radiología del CDT Susana Centeno de Vieques</t>
  </si>
  <si>
    <t>Departamento de Salud del Gobierno de Puerto Rico — Sección de Apoyo Administrativo de Subastas</t>
  </si>
  <si>
    <t>INSTRUCCIONES AL PROPONENTE</t>
  </si>
  <si>
    <t>1. Complete únicamente las celdas sombreadas en amarillo. No altere la estructura, las filas, las columnas ni las fórmulas de esta Hoja de Precios.</t>
  </si>
  <si>
    <t>2. El libro contiene cuatro partidas independientes. Cada partida tiene una hoja de precios («Partida N») y una hoja complementaria de verificación técnica («P# Cumplimiento»). Puede ofertar por una, varias o todas las partidas.</t>
  </si>
  <si>
    <t>3. En cada hoja de partida indique «Sí» si oferta la partida o «N/B» (No Bid) si no la oferta. Si marca N/B, deje los precios en cero. No elimine hojas.</t>
  </si>
  <si>
    <t>4. Los precios se cotizarán en dólares estadounidenses y libres del impuesto sobre ventas y uso (IVU) y de arbitrios estatales. El Departamento proveerá el certificado de exención correspondiente.</t>
  </si>
  <si>
    <t>5. El Precio Total de cada partida incluye el equipo, todos sus componentes y accesorios, licencias, transporte y logística completa hasta la sala designada en Vieques, obra e instalación llave en mano, integración RIS/PACS, pruebas por Físico Médico, adiestramiento y la garantía base requerida.</t>
  </si>
  <si>
    <t>6. Garantía base requerida dentro del Precio Total: Partidas 1, 2 y 4 — cinco (5) años en piezas y labor. Partida 3 — un (1) año; los años 2 a 5 se cotizan como renglones opcionales y se evalúan bajo el criterio Garantía y Servicio Técnico. Ofrecer una garantía menor a la requerida conlleva el rechazo de la oferta.</t>
  </si>
  <si>
    <t>7. Las funciones no mandatorias que el Pliego evalúa bajo el criterio «Valor Técnico Añadido» no se cotizan por separado. Si su oferta las incluye, indíquelo en la hoja de cumplimiento de la partida; su costo, de incluirse, forma parte del Precio Total.</t>
  </si>
  <si>
    <t>8. Manuales, documentación técnica, claves de servicio, actualizaciones de seguridad durante la garantía y el equipo o detector de respaldo se proveen sin costo adicional; no se cotizan por separado.</t>
  </si>
  <si>
    <t>9. Toda celda de precio que no aplique debe completarse con cero (0). No deje celdas en blanco.</t>
  </si>
  <si>
    <t>10. Las hojas de cumplimiento son complementarias y buscan facilitar una evaluación uniforme. Indique el valor ofertado, si cumple (Sí/No) y el folio de la literatura del fabricante que lo evidencia. No sustituyen la documentación oficial del fabricante que exige el Pliego para demostrar cumplimiento o equivalencia.</t>
  </si>
  <si>
    <t>11. Las descripciones de los renglones resumen las especificaciones y obligaciones del Pliego y no las amplían. En caso de discrepancia entre esta Hoja y el texto del Pliego, prevalecerá el Pliego según enmendado por sus adendas.</t>
  </si>
  <si>
    <t>12. La hoja Resumen se calcula automáticamente a partir de las hojas de partida y de cumplimiento. No escriba en ella.</t>
  </si>
  <si>
    <t>LEYENDA</t>
  </si>
  <si>
    <t>Celdas amarillas: las completa el proponente.  |  Celdas verdes: totales y verificaciones calculadas automáticamente.  |  Celdas blancas: texto fijo del pliego.</t>
  </si>
  <si>
    <t>Esta Hoja de Precios forma parte integral del Pliego. Su omisión, alteración o entrega incompleta podrá ser causa para que la propuesta no sea considerada.</t>
  </si>
  <si>
    <t>ANEJO A — HOJA DE PRECIOS · RESUMEN DE LA OFERTA · SUB-2026-2027-002-VIEQ RADIO</t>
  </si>
  <si>
    <t>Esta hoja se calcula automáticamente a partir de las hojas de partida y de cumplimiento. No escriba en ella.</t>
  </si>
  <si>
    <t>Nombre del proponente:</t>
  </si>
  <si>
    <t>Partida</t>
  </si>
  <si>
    <t>Oferta (Sí / N/B)</t>
  </si>
  <si>
    <t>Precio total de la partida ($)</t>
  </si>
  <si>
    <t>Garantía extendida opcional ($) — solo Partida 3</t>
  </si>
  <si>
    <t>Total ofertado ($)</t>
  </si>
  <si>
    <t>Requisitos técnicos marcados «No»</t>
  </si>
  <si>
    <t>Compromisos que no cumplen</t>
  </si>
  <si>
    <t>Partida 1 — Radiografía Digital Fija (DR)</t>
  </si>
  <si>
    <t>Partida 2 — Ultrasonido Diagnóstico General</t>
  </si>
  <si>
    <t>Partida 3 — Mamografía Digital 2D/3D (Tomosíntesis)</t>
  </si>
  <si>
    <t>Partida 4 — Radiografía Digital Portátil (DR Móvil)</t>
  </si>
  <si>
    <t>TOTAL</t>
  </si>
  <si>
    <t>Nota: la adjudicación es por partida. El total general se provee únicamente como referencia y no constituye un criterio de evaluación en sí mismo. En la Partida 3 el Precio Total incluye solo la garantía base de un año; los años 2 a 5 se cotizan por separado conforme a la sección 3.8 del Pliego.</t>
  </si>
  <si>
    <t>ANEJO A — HOJA DE PRECIOS · SUB-2026-2027-002-VIEQ RADIO</t>
  </si>
  <si>
    <t>Fabricante:</t>
  </si>
  <si>
    <t>Marca y modelo ofertado:</t>
  </si>
  <si>
    <t>¿Oferta esta partida? (Sí / N/B):</t>
  </si>
  <si>
    <t>A. PRECIO BASE DE LA PARTIDA</t>
  </si>
  <si>
    <t>Renglón</t>
  </si>
  <si>
    <t>Descripción y especificación mínima</t>
  </si>
  <si>
    <t>Cant.</t>
  </si>
  <si>
    <t>Unidad</t>
  </si>
  <si>
    <t>Precio unitario ($)</t>
  </si>
  <si>
    <t>Precio total ($)</t>
  </si>
  <si>
    <t>1.1</t>
  </si>
  <si>
    <t>Sistema de radiografía digital (DR) de sala fija: generador de alta frecuencia ≥ 65 kW, ≥ 150 kV, ≥ 800 mA, con control automático de exposición (AEC); tubo de rayos X en suspensión de techo motorizada (longitudinal y transversal) con rastreo tubo-detector; colimador automático motorizado con anulación manual, luz LED y rotación ±45°</t>
  </si>
  <si>
    <t>Sistema</t>
  </si>
  <si>
    <t>1.2</t>
  </si>
  <si>
    <t>Mesa de examen motorizada con tope flotante multidireccional, capacidad de paciente ≥ 700 lbs, posición baja apta para transferencia desde silla de ruedas y bandeja/bucky compatible con el detector inalámbrico</t>
  </si>
  <si>
    <t>1.3</t>
  </si>
  <si>
    <t>Soporte vertical (bucky de pared o columna) con recorrido para tórax y extremidad inferior en adultos, pediatría y pacientes en silla de ruedas; mismo detector intercambiable con la mesa</t>
  </si>
  <si>
    <t>1.4</t>
  </si>
  <si>
    <t>1.5</t>
  </si>
  <si>
    <t>Cargador del detector (o cargador de baterías, según el diseño del detector ofertado) y, si aplica, mínimo dos (2) baterías intercambiables por detector</t>
  </si>
  <si>
    <t>Conjunto</t>
  </si>
  <si>
    <t>1.6</t>
  </si>
  <si>
    <t>Rejilla antidispersión removible, relación ≥ 10:1</t>
  </si>
  <si>
    <t>1.7</t>
  </si>
  <si>
    <t>Estación de trabajo de adquisición: sistema operativo con soporte vigente, monitor ≥ 21" apto para diagnóstico, almacenamiento local ≥ 10,000 estudios, reducción de ruido y optimización de contraste; DICOM Storage, Print, Worklist, MPPS, Query/Retrieve, Storage Commit y Reporte de Dosis (RDSR)</t>
  </si>
  <si>
    <t>1.8</t>
  </si>
  <si>
    <t>Licencias de programación, funciones de ciberseguridad (control de acceso por usuario, registro de auditoría, cifrado en tránsito) y herramientas de control de calidad</t>
  </si>
  <si>
    <t>1.9</t>
  </si>
  <si>
    <t>UPS para la estación de trabajo, autonomía mínima de 30 minutos</t>
  </si>
  <si>
    <t>1.10</t>
  </si>
  <si>
    <t>Transporte y logística completa hasta la sala designada en el CDT de Vieques: importación, liberación en puerto, gestión de certificados de exención ante Hacienda, seguro de la carga en tránsito, transporte terrestre al puerto de embarque, embarque marítimo o aéreo a Vieques, izaje/maniobra y colocación en sala</t>
  </si>
  <si>
    <t>Global</t>
  </si>
  <si>
    <t>1.11</t>
  </si>
  <si>
    <t>Suministro e instalación de conexiones eléctricas dedicadas, canalizaciones, breaker(s) con función de desconexión de emergencia (shunt trip), botones de parada de emergencia (EPO) y rotulación de advertencia de radiación</t>
  </si>
  <si>
    <t>1.12</t>
  </si>
  <si>
    <t>Estructura de soporte para la suspensión de techo del tubo: diseño, certificación por ingeniero estructural licenciado en Puerto Rico, planos de taller, suministro, fabricación e instalación con protección contra la corrosión, permisos aplicables, planos según construido (as-built) y certificación final</t>
  </si>
  <si>
    <t>1.13</t>
  </si>
  <si>
    <t>Restauración de cualquier acabado, techo o iluminación afectado por la instalación</t>
  </si>
  <si>
    <t>1.14</t>
  </si>
  <si>
    <t>Instalación llave en mano, configuración y calibración</t>
  </si>
  <si>
    <t>1.15</t>
  </si>
  <si>
    <t>Integración con RIS/PACS institucional y pruebas de transmisión, almacenamiento y recuperación DICOM</t>
  </si>
  <si>
    <t>1.16</t>
  </si>
  <si>
    <t>Pruebas de aceptación, calibración y control de calidad por Físico Médico cualificado</t>
  </si>
  <si>
    <t>1.17</t>
  </si>
  <si>
    <t>Adiestramiento de aplicaciones clínicas presencial en el CDT de Vieques (mínimo 16 horas, en los turnos que determine el DS)</t>
  </si>
  <si>
    <t>1.18</t>
  </si>
  <si>
    <t>Garantía de cinco (5) años en piezas y labor desde la aceptación final, incluyendo mantenimiento preventivo y correctivo, viajes y transportación a Vieques, actualizaciones de seguridad y detector de respaldo si la reparación excede cinco (5) días laborables</t>
  </si>
  <si>
    <t>PRECIO TOTAL DE LA PARTIDA (incluye garantía base de cinco (5) años)</t>
  </si>
  <si>
    <t>B. COMPROMISOS DEL PROPONENTE PARA ESTA PARTIDA</t>
  </si>
  <si>
    <t>Núm.</t>
  </si>
  <si>
    <t>Compromiso</t>
  </si>
  <si>
    <t>Valor ofrecido</t>
  </si>
  <si>
    <t>Verificación</t>
  </si>
  <si>
    <t>C1</t>
  </si>
  <si>
    <t>Plazo desde la orden de compra hasta la aceptación final (días calendario; máximo 180)</t>
  </si>
  <si>
    <t>C2</t>
  </si>
  <si>
    <t>Tiempo de respuesta garantizado para servicio técnico en el CDT de Vieques, considerando el transporte marítimo/aéreo (horas)</t>
  </si>
  <si>
    <t>C3</t>
  </si>
  <si>
    <t>Años de garantía total en piezas y labor (mínimo 5)</t>
  </si>
  <si>
    <t>C4</t>
  </si>
  <si>
    <t>Horas de adiestramiento de aplicaciones clínicas presencial en Vieques (mínimo 16)</t>
  </si>
  <si>
    <t>C5</t>
  </si>
  <si>
    <t>Años de disponibilidad de piezas y soporte técnico certificados por el fabricante (mínimo 7)</t>
  </si>
  <si>
    <t>C6</t>
  </si>
  <si>
    <t>Vigencia de la oferta (días desde la fecha límite de entrega; mínimo 120)</t>
  </si>
  <si>
    <t>ANEJO A — VERIFICACIÓN DE CUMPLIMIENTO TÉCNICO · SUB-2026-2027-002-VIEQ RADIO</t>
  </si>
  <si>
    <t>Complete el valor ofertado, si cumple (Sí/No) y el folio de la literatura del fabricante que lo evidencia. Hoja complementaria: la columna «Requisito mínimo» resume el Pliego; en caso de discrepancia prevalece el Pliego.</t>
  </si>
  <si>
    <t>Ref. pliego</t>
  </si>
  <si>
    <t>Característica</t>
  </si>
  <si>
    <t>Requisito mínimo del pliego</t>
  </si>
  <si>
    <t>Valor ofertado</t>
  </si>
  <si>
    <t>¿Cumple? (Sí/No)</t>
  </si>
  <si>
    <t>Folio en literatura</t>
  </si>
  <si>
    <t>Tipo de sistema</t>
  </si>
  <si>
    <t>Radiografía digital (DR) con detector inalámbrico</t>
  </si>
  <si>
    <t>Configuración</t>
  </si>
  <si>
    <t>Mesa motorizada + soporte vertical + tubo con suspensión de techo</t>
  </si>
  <si>
    <t>Conformidad DICOM</t>
  </si>
  <si>
    <t>DICOM 3.0 completo: almacenamiento, impresión, lista de trabajo, MPPS y reporte de dosis estructurado</t>
  </si>
  <si>
    <t>Detector — tamaño activo</t>
  </si>
  <si>
    <t>35 x 43 cm (14" x 17")</t>
  </si>
  <si>
    <t>Detector — tecnología</t>
  </si>
  <si>
    <t>Panel plano (CsI o eficiencia de detección comparable o superior)</t>
  </si>
  <si>
    <t>Detector — peso con batería</t>
  </si>
  <si>
    <t>≤ 4.5 kg (10 lbs)</t>
  </si>
  <si>
    <t>Detector — resolución</t>
  </si>
  <si>
    <t>≤ 160 µm</t>
  </si>
  <si>
    <t>Detector — conectividad</t>
  </si>
  <si>
    <t>Wi-Fi, con opción de cable de respaldo</t>
  </si>
  <si>
    <t>Detector — grado de protección</t>
  </si>
  <si>
    <t>≥ IP54 (se favorece IP56 o superior)</t>
  </si>
  <si>
    <t>Mesa — tipo</t>
  </si>
  <si>
    <t>Altura motorizada con tope flotante multidireccional</t>
  </si>
  <si>
    <t>Mesa — capacidad</t>
  </si>
  <si>
    <t>≥ 700 lbs</t>
  </si>
  <si>
    <t>Mesa — altura</t>
  </si>
  <si>
    <t>Motorizada, con posición baja para transferencia desde silla de ruedas</t>
  </si>
  <si>
    <t>Bandeja / bucky</t>
  </si>
  <si>
    <t>Compatible con el detector en orientación vertical y horizontal</t>
  </si>
  <si>
    <t>Rejilla antidispersión</t>
  </si>
  <si>
    <t>Removible, relación ≥ 10:1</t>
  </si>
  <si>
    <t>Soporte vertical — recorrido</t>
  </si>
  <si>
    <t>Tórax y extremidad inferior: adultos, pediatría y silla de ruedas</t>
  </si>
  <si>
    <t>Soporte vertical — compatibilidad</t>
  </si>
  <si>
    <t>Mismo detector intercambiable entre mesa y soporte vertical</t>
  </si>
  <si>
    <t>Generador — potencia</t>
  </si>
  <si>
    <t>≥ 65 kW</t>
  </si>
  <si>
    <t>Generador — voltaje máximo</t>
  </si>
  <si>
    <t>≥ 150 kV</t>
  </si>
  <si>
    <t>Generador — corriente máxima</t>
  </si>
  <si>
    <t>≥ 800 mA</t>
  </si>
  <si>
    <t>Control automático de exposición</t>
  </si>
  <si>
    <t>Requerido</t>
  </si>
  <si>
    <t>Suspensión del tubo</t>
  </si>
  <si>
    <t>Techo, motorizada, longitudinal y transversal, con rastreo tubo-detector</t>
  </si>
  <si>
    <t>Colimador</t>
  </si>
  <si>
    <t>Automático motorizado con anulación manual, luz LED, rotación ±45°</t>
  </si>
  <si>
    <t>Obra</t>
  </si>
  <si>
    <t>Estructura de soporte del techo</t>
  </si>
  <si>
    <t>Diseño y certificación por ingeniero estructural licenciado en PR, suministro e instalación, protección contra corrosión, as-built</t>
  </si>
  <si>
    <t>Estación — sistema operativo</t>
  </si>
  <si>
    <t>Versión con soporte vigente del fabricante</t>
  </si>
  <si>
    <t>Estación — monitor</t>
  </si>
  <si>
    <t>≥ 21", resolución apta para diagnóstico</t>
  </si>
  <si>
    <t>Estación — almacenamiento local</t>
  </si>
  <si>
    <t>≥ 10,000 estudios antes de envío a PACS</t>
  </si>
  <si>
    <t>Procesamiento de imagen</t>
  </si>
  <si>
    <t>Reducción de ruido y optimización de contraste</t>
  </si>
  <si>
    <t>Interoperabilidad</t>
  </si>
  <si>
    <t>Query/Retrieve, Worklist, MPPS, Print, Storage Commit, RDSR; integración con RIS/PACS del DS</t>
  </si>
  <si>
    <t>UPS estación de trabajo</t>
  </si>
  <si>
    <t>Autonomía ≥ 30 minutos</t>
  </si>
  <si>
    <t>Garantía</t>
  </si>
  <si>
    <t>≥ 5 años piezas y labor</t>
  </si>
  <si>
    <t>Servicio técnico</t>
  </si>
  <si>
    <t>Personal certificado por el fabricante en Puerto Rico; tiempo de respuesta garantizado a Vieques</t>
  </si>
  <si>
    <t>Adiestramiento</t>
  </si>
  <si>
    <t>Presencial en Vieques, ≥ 16 horas</t>
  </si>
  <si>
    <t>Detector de respaldo</t>
  </si>
  <si>
    <t>Préstamo sin costo si la reparación excede 5 días laborables</t>
  </si>
  <si>
    <t>Cargador</t>
  </si>
  <si>
    <t>Cargador del detector o cargador de baterías (requerido)</t>
  </si>
  <si>
    <t>Baterías intercambiables</t>
  </si>
  <si>
    <t>Si aplica: ≥ 2 baterías intercambiables por detector (si el detector usa batería integrada, indíquelo en «Valor ofertado» y marque Sí)</t>
  </si>
  <si>
    <t>Gen.</t>
  </si>
  <si>
    <t>Equipo nuevo</t>
  </si>
  <si>
    <t>No usado, reacondicionado, de demostración ni descontinuado; configuración vigente</t>
  </si>
  <si>
    <t>Autorización FDA</t>
  </si>
  <si>
    <t>510(k) o equivalente vigente para el uso diagnóstico (indicar número)</t>
  </si>
  <si>
    <t>Seguridad eléctrica y EMC</t>
  </si>
  <si>
    <t>IEC 60601-1 e IEC 60601-1-2 o equivalentes NEMA/ANSI</t>
  </si>
  <si>
    <t>Piezas y soporte</t>
  </si>
  <si>
    <t>Certificación del fabricante: ≥ 7 años desde la aceptación final</t>
  </si>
  <si>
    <t>Documentación técnica</t>
  </si>
  <si>
    <t>Manuales de operación y servicio (impreso y digital), diagramas y claves de servicio para Ingeniería Clínica, sin costo</t>
  </si>
  <si>
    <t>Ciberseguridad</t>
  </si>
  <si>
    <t>Control de acceso, auditoría, cifrado en tránsito, parches sin costo durante la garantía; lista de componentes de terceros</t>
  </si>
  <si>
    <t>Plazo de entrega</t>
  </si>
  <si>
    <t>≤ 180 días calendario desde la orden de compra hasta la aceptación final</t>
  </si>
  <si>
    <t>Requisitos marcados «No»</t>
  </si>
  <si>
    <t>Requisitos sin contestar</t>
  </si>
  <si>
    <t>2.1</t>
  </si>
  <si>
    <t>Sistema de ultrasonido diagnóstico de uso general tipo carro (consola completa), multipropósito, con monitor LCD de alta resolución 16:9 sobre brazo articulado ergonómico e imagen panorámica (campo de visión extendido) en tiempo real</t>
  </si>
  <si>
    <t>2.2</t>
  </si>
  <si>
    <t>Transductor convexo/curvo abdominal, aprox. 1–5 MHz (abdomen y obstetricia)</t>
  </si>
  <si>
    <t>2.3</t>
  </si>
  <si>
    <t>Transductor lineal, aprox. 4–12 MHz (partes pequeñas, musculoesquelético y vascular periférico)</t>
  </si>
  <si>
    <t>2.4</t>
  </si>
  <si>
    <t>Transductor endocavitario, aprox. 4–9 MHz (ginecología/obstetricia transvaginal)</t>
  </si>
  <si>
    <t>2.5</t>
  </si>
  <si>
    <t>Transductor sectorial (phased array), aprox. 2–4 MHz (cardíaco y abdominal de ventana limitada)</t>
  </si>
  <si>
    <t>2.6</t>
  </si>
  <si>
    <t>Licencias de aplicaciones clínicas: abdomen general, OB/GIN, vascular periférico, partes pequeñas, MSK, cardiología de adultos, intervencional guiado por ultrasonido, pediatría/GI pediátrica y urología</t>
  </si>
  <si>
    <t>2.7</t>
  </si>
  <si>
    <t>Conectividad DICOM: almacenamiento e impresión en red, Storage Commit, Worklist, reporte estructurado y Query/Retrieve; DICOM inalámbrico WPA2 o superior; exportación DICOM, JPEG y video por CD/DVD u otro medio digital</t>
  </si>
  <si>
    <t>2.8</t>
  </si>
  <si>
    <t>Funciones de ciberseguridad: control de acceso por usuario, registro de auditoría, cifrado en tránsito y actualizaciones de seguridad</t>
  </si>
  <si>
    <t>2.9</t>
  </si>
  <si>
    <t>Accesorios y ergonomía: sistema de gestión de cables para al menos cuatro transductores y calentador de gel</t>
  </si>
  <si>
    <t>2.10</t>
  </si>
  <si>
    <t>2.11</t>
  </si>
  <si>
    <t>Instalación, configuración y verificación de tomacorriente de 120 V y espacio</t>
  </si>
  <si>
    <t>2.12</t>
  </si>
  <si>
    <t>Integración con RIS/PACS institucional y pruebas de conectividad DICOM</t>
  </si>
  <si>
    <t>2.13</t>
  </si>
  <si>
    <t>2.14</t>
  </si>
  <si>
    <t>Garantía de cinco (5) años en piezas y labor desde la aceptación final, incluyendo todos sus componentes y transductores, mantenimiento preventivo y correctivo, viajes y transportación a Vieques y actualizaciones de seguridad</t>
  </si>
  <si>
    <t>Uso general, tipo carro (consola completa), multipropósito</t>
  </si>
  <si>
    <t>Monitor</t>
  </si>
  <si>
    <t>LCD de alta resolución sobre brazo articulado ajustable</t>
  </si>
  <si>
    <t>Formato de visualización</t>
  </si>
  <si>
    <t>Uso del área completa del monitor, relación 16:9</t>
  </si>
  <si>
    <t>Imagen panorámica</t>
  </si>
  <si>
    <t>Campo de visión extendido en tiempo real</t>
  </si>
  <si>
    <t>Transductor convexo</t>
  </si>
  <si>
    <t>Aprox. 1–5 MHz</t>
  </si>
  <si>
    <t>Transductor lineal</t>
  </si>
  <si>
    <t>Aprox. 4–12 MHz</t>
  </si>
  <si>
    <t>Transductor endocavitario</t>
  </si>
  <si>
    <t>Aprox. 4–9 MHz</t>
  </si>
  <si>
    <t>Transductor sectorial</t>
  </si>
  <si>
    <t>Aprox. 2–4 MHz</t>
  </si>
  <si>
    <t>Abdomen general</t>
  </si>
  <si>
    <t>Obstetricia y ginecología</t>
  </si>
  <si>
    <t>Vascular periférico (arterial y venoso)</t>
  </si>
  <si>
    <t>Partes pequeñas</t>
  </si>
  <si>
    <t>Musculoesquelético</t>
  </si>
  <si>
    <t>Cardiología de adultos</t>
  </si>
  <si>
    <t>Intervencional guiado por ultrasonido</t>
  </si>
  <si>
    <t>Pediatría / GI pediátrica</t>
  </si>
  <si>
    <t>Urología</t>
  </si>
  <si>
    <t>Grosor íntima-media automatizado</t>
  </si>
  <si>
    <t>No mandatorio — Valor Técnico Añadido (indicar si la oferta lo incluye)</t>
  </si>
  <si>
    <t>Biometría obstétrica automatizada</t>
  </si>
  <si>
    <t>Almacenamiento e impresión en red, Storage Commit, Worklist, reporte estructurado</t>
  </si>
  <si>
    <t>DICOM Query/Retrieve</t>
  </si>
  <si>
    <t>Revisión de estudios previos durante estudio en vivo</t>
  </si>
  <si>
    <t>Conectividad inalámbrica</t>
  </si>
  <si>
    <t>DICOM inalámbrico, WPA2 o superior</t>
  </si>
  <si>
    <t>Exportación</t>
  </si>
  <si>
    <t>DICOM, JPEG y video por CD/DVD u otro medio digital</t>
  </si>
  <si>
    <t>Accesorios</t>
  </si>
  <si>
    <t>Brazo articulado, gestión de cables para 4 transductores, calentador de gel</t>
  </si>
  <si>
    <t>3.1</t>
  </si>
  <si>
    <t>Sistema de mamografía digital de cernimiento y diagnóstico con adquisición 2D y tomosíntesis (3D/DBT): gantry con detector digital integrado (18 x 24 cm y 24 x 29 cm), generador de alta frecuencia tipo inversor, tubo de ánodo de tungsteno bi-angular de alta capacidad térmica, filtración seleccionable automáticamente (rodio y plata), rejilla lineal retráctil automática y barrido tomosintético ≤ 5 segundos</t>
  </si>
  <si>
    <t>3.2</t>
  </si>
  <si>
    <t>Estación de adquisición de altura ajustable: procesador multinúcleo, ≥ 32 GB RAM, ≥ 4 TB; pantalla táctil a color ≥ 1.2 MP; monitor DICOM médico a color ≥ 21.3" y ≥ 3 MP sobre brazo articulado; blindaje completo y pedal de exposición</t>
  </si>
  <si>
    <t>3.3</t>
  </si>
  <si>
    <t>Programación: adquisición 2D y 3D, herramientas integradas de control de calidad y aceptación/rechazo; DICOM Worklist, Storage, Storage Commit, Query/Retrieve, Print, MPPS y RDSR; perfiles IHE SWF, PIR y MAMMO; funciones de ciberseguridad</t>
  </si>
  <si>
    <t>3.4</t>
  </si>
  <si>
    <t>Sistema de compresión: mínimo tres (3) paletas de cernimiento sin marco (grande, mediana, mama pequeña) y cinco (5) paletas diagnósticas, incluyendo contacto puntual (spot) y magnificación en al menos dos tamaños; soporte de magnificación</t>
  </si>
  <si>
    <t>3.5</t>
  </si>
  <si>
    <t>Control de calidad: fantoma de campo plano con estuche y fantoma de calibración geométrica de tomosíntesis conforme a ACR</t>
  </si>
  <si>
    <t>3.6</t>
  </si>
  <si>
    <t>Blindaje facial fijo para 2D y blindaje facial deslizable/removible para 3D</t>
  </si>
  <si>
    <t>3.7</t>
  </si>
  <si>
    <t>UPS dedicado (capacidad recomendada ≥ 15 kVA) y transformador reductor si el suministro disponible lo requiere</t>
  </si>
  <si>
    <t>3.8</t>
  </si>
  <si>
    <t>3.9</t>
  </si>
  <si>
    <t>Instalación llave en mano y suministro e instalación del circuito eléctrico dedicado según el fabricante</t>
  </si>
  <si>
    <t>3.10</t>
  </si>
  <si>
    <t>Verificación de que la sala cumple con los requisitos de blindaje radiológico aplicables a mamografía, coordinada con el Programa de Control de Radiaciones Ionizantes del DS</t>
  </si>
  <si>
    <t>3.11</t>
  </si>
  <si>
    <t>3.12</t>
  </si>
  <si>
    <t>Pruebas de aceptación, calibración y control de calidad por Físico Médico cualificado, antes de la puesta en servicio clínico</t>
  </si>
  <si>
    <t>3.13</t>
  </si>
  <si>
    <t>Adiestramiento de aplicaciones clínicas presencial en el CDT de Vieques (2D y tomosíntesis), en los turnos que determine el DS</t>
  </si>
  <si>
    <t>3.14</t>
  </si>
  <si>
    <t>Garantía base de un (1) año en piezas y labor desde la aceptación final, incluyendo mantenimiento preventivo y correctivo, viajes y transportación a Vieques y actualizaciones de seguridad</t>
  </si>
  <si>
    <t>PRECIO TOTAL DE LA PARTIDA (incluye garantía base de un (1) año)</t>
  </si>
  <si>
    <t>B. GARANTÍA EXTENDIDA OPCIONAL (sección 3.8 del Pliego) — se cotiza por separado y no se incluye en el Precio Total de la Partida</t>
  </si>
  <si>
    <t>Descripción</t>
  </si>
  <si>
    <t>3.O1</t>
  </si>
  <si>
    <t>Garantía extendida — año 2 (piezas y labor)</t>
  </si>
  <si>
    <t>Año</t>
  </si>
  <si>
    <t>3.O2</t>
  </si>
  <si>
    <t>Garantía extendida — año 3 (piezas y labor)</t>
  </si>
  <si>
    <t>3.O3</t>
  </si>
  <si>
    <t>Garantía extendida — año 4 (piezas y labor)</t>
  </si>
  <si>
    <t>3.O4</t>
  </si>
  <si>
    <t>Garantía extendida — año 5 (piezas y labor)</t>
  </si>
  <si>
    <t>SUBTOTAL DE GARANTÍA EXTENDIDA OPCIONAL</t>
  </si>
  <si>
    <t>C. COMPROMISOS DEL PROPONENTE PARA ESTA PARTIDA</t>
  </si>
  <si>
    <t>Años de garantía total en piezas y labor (base de 1 año más los años opcionales que se oferten; máximo evaluable 5)</t>
  </si>
  <si>
    <t>Horas de adiestramiento de aplicaciones clínicas presencial en Vieques (indicar)</t>
  </si>
  <si>
    <t>Cernimiento y diagnóstico, 2D convencional y tomosíntesis (3D/DBT)</t>
  </si>
  <si>
    <t>Actualización a biopsia estereotáctica</t>
  </si>
  <si>
    <t>Detector</t>
  </si>
  <si>
    <t>Digital de alta resolución integrado al gantry; 18 x 24 cm y 24 x 29 cm</t>
  </si>
  <si>
    <t>Generador</t>
  </si>
  <si>
    <t>Potencia constante, alta frecuencia, tipo inversor, integrado</t>
  </si>
  <si>
    <t>Tubo de rayos X</t>
  </si>
  <si>
    <t>Ánodo de tungsteno, bi-angular, alta velocidad, alta capacidad térmica</t>
  </si>
  <si>
    <t>Filtración</t>
  </si>
  <si>
    <t>≥ 2 materiales seleccionables automáticamente (rodio y plata)</t>
  </si>
  <si>
    <t>Lineal, retráctil automáticamente</t>
  </si>
  <si>
    <t>Tiempo de barrido tomosintético</t>
  </si>
  <si>
    <t>≤ 5 segundos</t>
  </si>
  <si>
    <t>Estación — ajuste</t>
  </si>
  <si>
    <t>Altura ajustable</t>
  </si>
  <si>
    <t>Estación — procesador y memoria</t>
  </si>
  <si>
    <t>Multinúcleo, ≥ 32 GB RAM, ≥ 4 TB</t>
  </si>
  <si>
    <t>Pantalla de interfaz</t>
  </si>
  <si>
    <t>≥ 1.2 MP, LCD táctil a color</t>
  </si>
  <si>
    <t>Monitor de revisión</t>
  </si>
  <si>
    <t>≥ 21.3", 3 MP, DICOM médico a color, brazo articulado</t>
  </si>
  <si>
    <t>Seguridad radiológica</t>
  </si>
  <si>
    <t>Blindaje completo en la estación, pedal de exposición</t>
  </si>
  <si>
    <t>Respaldo de energía</t>
  </si>
  <si>
    <t>UPS incluido (recomendado dedicado ≥ 15 kVA)</t>
  </si>
  <si>
    <t>Adquisición</t>
  </si>
  <si>
    <t>2D convencional y tomosíntesis</t>
  </si>
  <si>
    <t>Control de calidad</t>
  </si>
  <si>
    <t>Herramientas integradas de CC y aceptación/rechazo de imagen</t>
  </si>
  <si>
    <t>Worklist, Storage, Storage Commit, Query/Retrieve, Print</t>
  </si>
  <si>
    <t>Perfiles IHE</t>
  </si>
  <si>
    <t>Scheduled Workflow, Patient Information Reconciliation, Mammography Image</t>
  </si>
  <si>
    <t>Reporte de dosis</t>
  </si>
  <si>
    <t>MPPS y RDSR</t>
  </si>
  <si>
    <t>Paletas de cernimiento</t>
  </si>
  <si>
    <t>≥ 3, sin marco (grande, mediana, mama pequeña)</t>
  </si>
  <si>
    <t>Paletas diagnósticas</t>
  </si>
  <si>
    <t>≥ 5, incluyendo spot y magnificación en ≥ 2 tamaños</t>
  </si>
  <si>
    <t>Paletas curvas u otra tecnología de confort</t>
  </si>
  <si>
    <t>Soporte de magnificación</t>
  </si>
  <si>
    <t>Incluido</t>
  </si>
  <si>
    <t>Fantomas</t>
  </si>
  <si>
    <t>Campo plano con estuche; calibración geométrica de tomosíntesis (ACR)</t>
  </si>
  <si>
    <t>Blindajes faciales</t>
  </si>
  <si>
    <t>Fijo para 2D; deslizable/removible para 3D</t>
  </si>
  <si>
    <t>≥ 1 año piezas y labor; años 2–5 como opcionales</t>
  </si>
  <si>
    <t>Presencial en Vieques (indicar horas; requisitos MQSA para el personal)</t>
  </si>
  <si>
    <t>Reg.</t>
  </si>
  <si>
    <t>MQSA</t>
  </si>
  <si>
    <t>Equipo y facilidad acreditables conforme a MQSA antes del uso clínico</t>
  </si>
  <si>
    <t>4.1</t>
  </si>
  <si>
    <t>Unidad móvil de radiografía digital autopropulsada y alimentada por batería: base motorizada con control en el mango y freno electromecánico automático; velocidad ≥ 4 km/h; rampas ≥ 7°; ancho ≤ 60 cm estacionada; sensores de colisión; reserva de manejo; almacenamiento y carga de detectores, rejilla e insumos; apta para ambiente costero (10–35 °C, HR ≤ 75 %)</t>
  </si>
  <si>
    <t>4.2</t>
  </si>
  <si>
    <t>Columna con brazo telescópico o articulado: punto focal ≤ 60 cm y ≥ 190 cm del piso, alcance ≥ 100 cm, rotación de columna ≥ ±270°, frenos electromecánicos; colimador LED de alta intensidad con indicador de SID y rotación ≥ ±45°</t>
  </si>
  <si>
    <t>4.3</t>
  </si>
  <si>
    <t>Generador de alta frecuencia integrado operado por batería: ≥ 32 kW, 40–150 kV, ≥ 400 mA, 0.2 a ≥ 320 mAs, tiempo mínimo ≤ 2 ms; tubo de ánodo rotatorio doble foco (≤ 0.7 mm / ≤ 1.3 mm); DAP registrado en DICOM y RDSR</t>
  </si>
  <si>
    <t>4.4</t>
  </si>
  <si>
    <t>Batería sin mantenimiento (iones de litio o equivalente): ≥ 200 exposiciones a 80 kV / 2 mAs y desplazamiento durante un turno de 8 horas; carga completa ≤ 8 horas en tomacorriente estándar 120 V / 60 Hz; indicador de carga con aviso</t>
  </si>
  <si>
    <t>4.5</t>
  </si>
  <si>
    <t>Detector inalámbrico 35 x 43 cm: CsI o equivalente, píxel ≤ 160 µm, ≤ 3.5 kg con batería, resistencia ≥ 500 lbs distribuidas y ≥ 220 lbs puntuales, ≥ IP54, Wi-Fi WPA2 o superior con cable de respaldo</t>
  </si>
  <si>
    <t>4.6</t>
  </si>
  <si>
    <t>Detector inalámbrico de formato menor, aprox. 24 x 30 cm, para pediatría y extremidades, con las mismas características técnicas aplicables</t>
  </si>
  <si>
    <t>4.7</t>
  </si>
  <si>
    <t>Rejilla antidispersión acoplable para el detector de 35 x 43 cm, relación ≥ 6:1, enfocada al rango de SID portátil</t>
  </si>
  <si>
    <t>4.8</t>
  </si>
  <si>
    <t>Interruptor de exposición remoto inalámbrico y con cable, que permita al operador ubicarse a ≥ 1.8 m</t>
  </si>
  <si>
    <t>4.9</t>
  </si>
  <si>
    <t>Consola de adquisición integrada: SO con soporte vigente, antimalware y firewall; pantalla táctil ≥ 17" utilizable con guantes y calibrada DICOM GSDF; ≥ 5,000 imágenes; vista previa ≤ 10 s; procesamiento por región anatómica y supresión de líneas de rejilla; protocolos pediátricos; DICOM Q/R, WLM, MPPS, Print, Storage Commit y RDSR; Wi-Fi 802.11ac o superior con WPA2-Enterprise y puerto LAN</t>
  </si>
  <si>
    <t>4.10</t>
  </si>
  <si>
    <t>4.11</t>
  </si>
  <si>
    <t>Instalación, configuración y verificación de rutas de circulación, área de estacionamiento y carga (120 V) y cobertura inalámbrica en las áreas de uso</t>
  </si>
  <si>
    <t>4.12</t>
  </si>
  <si>
    <t>4.13</t>
  </si>
  <si>
    <t>Pruebas de aceptación, calibración y control de calidad por Físico Médico cualificado, incluyendo evaluación de las áreas de uso y recomendaciones de protección radiológica</t>
  </si>
  <si>
    <t>4.14</t>
  </si>
  <si>
    <t>4.15</t>
  </si>
  <si>
    <t>Garantía de cinco (5) años en piezas y labor desde la aceptación final, incluyendo unidad móvil, detectores y baterías, mantenimiento preventivo y correctivo, viajes a Vieques, actualizaciones de seguridad y equipo o detector de respaldo si la reparación excede cinco (5) días laborables</t>
  </si>
  <si>
    <t>Tiempo de respuesta remota — teléfono o en línea (horas)</t>
  </si>
  <si>
    <t>Tiempo máximo de llegada de un técnico al CDT de Vieques desde el reporte de la avería (horas laborables; máximo 48)</t>
  </si>
  <si>
    <t>Tiempo de entrega de piezas de repuesto en Vieques (días laborables)</t>
  </si>
  <si>
    <t>C7</t>
  </si>
  <si>
    <t>C8</t>
  </si>
  <si>
    <t>DR móvil autopropulsada, a batería, con detectores inalámbricos</t>
  </si>
  <si>
    <t>Base motorizada + columna/brazo + tubo-generador + consola integrada, almacenamiento y carga de detectores</t>
  </si>
  <si>
    <t>DR directa, imagen visible en la unidad tras la exposición</t>
  </si>
  <si>
    <t>Storage, Print, Worklist, MPPS y RDSR</t>
  </si>
  <si>
    <t>Condiciones ambientales</t>
  </si>
  <si>
    <t>10–35 °C, HR ≤ 75 % sin condensación; certificación de aptitud para ambiente costero y salino</t>
  </si>
  <si>
    <t>Desplazamiento</t>
  </si>
  <si>
    <t>Motorizado, control en el mango, freno electromecánico automático</t>
  </si>
  <si>
    <t>Velocidad</t>
  </si>
  <si>
    <t>≥ 4 km/h; reducción automática con brazo fuera de estacionamiento</t>
  </si>
  <si>
    <t>Pendiente</t>
  </si>
  <si>
    <t>≥ 7°</t>
  </si>
  <si>
    <t>Ancho estacionado</t>
  </si>
  <si>
    <t>≤ 60 cm (23.6")</t>
  </si>
  <si>
    <t>Sensores de colisión</t>
  </si>
  <si>
    <t>Requeridos, con detención automática</t>
  </si>
  <si>
    <t>Reserva de manejo</t>
  </si>
  <si>
    <t>Carga suficiente para llegar al punto de carga sin capacidad de exposición</t>
  </si>
  <si>
    <t>Almacenamiento integrado</t>
  </si>
  <si>
    <t>Detector, rejilla, insumos y gancho para delantal plomado</t>
  </si>
  <si>
    <t>Columna y brazo</t>
  </si>
  <si>
    <t>Telescópico o articulado, frenos electromecánicos, control fino en el cabezal</t>
  </si>
  <si>
    <t>Altura del punto focal</t>
  </si>
  <si>
    <t>≤ 60 cm y ≥ 190 cm del piso</t>
  </si>
  <si>
    <t>Alcance horizontal</t>
  </si>
  <si>
    <t>≥ 100 cm</t>
  </si>
  <si>
    <t>Rotación de la columna</t>
  </si>
  <si>
    <t>≥ ±270°</t>
  </si>
  <si>
    <t>LED alta intensidad, indicador de SID, rotación ≥ ±45° (se favorece ±90°)</t>
  </si>
  <si>
    <t>Alta frecuencia, integrado, exposición por batería independiente de la red</t>
  </si>
  <si>
    <t>Potencia</t>
  </si>
  <si>
    <t>≥ 32 kW</t>
  </si>
  <si>
    <t>Voltaje</t>
  </si>
  <si>
    <t>40–150 kV como mínimo</t>
  </si>
  <si>
    <t>Corriente máxima</t>
  </si>
  <si>
    <t>≥ 400 mA</t>
  </si>
  <si>
    <t>Rango de mAs</t>
  </si>
  <si>
    <t>≤ 0.2 mAs hasta ≥ 320 mAs</t>
  </si>
  <si>
    <t>Tiempo mínimo de exposición</t>
  </si>
  <si>
    <t>≤ 2 ms</t>
  </si>
  <si>
    <t>Tubo</t>
  </si>
  <si>
    <t>Ánodo rotatorio, foco fino ≤ 0.7 mm y grueso ≤ 1.3 mm</t>
  </si>
  <si>
    <t>Dosimetría</t>
  </si>
  <si>
    <t>DAP en encabezado DICOM y RDSR</t>
  </si>
  <si>
    <t>Exposición remota</t>
  </si>
  <si>
    <t>Inalámbrica y con cable, operador a ≥ 1.8 m</t>
  </si>
  <si>
    <t>Batería</t>
  </si>
  <si>
    <t>Sin mantenimiento (iones de litio o equivalente)</t>
  </si>
  <si>
    <t>Autonomía</t>
  </si>
  <si>
    <t>≥ 200 exposiciones a 80 kV/2 mAs + desplazamiento en turno de 8 h</t>
  </si>
  <si>
    <t>Tiempo de carga</t>
  </si>
  <si>
    <t>≤ 8 horas</t>
  </si>
  <si>
    <t>Alimentación para carga</t>
  </si>
  <si>
    <t>120 V, 60 Hz, monofásico, sin circuito especial</t>
  </si>
  <si>
    <t>Indicador de carga</t>
  </si>
  <si>
    <t>Visible, con aviso de carga baja</t>
  </si>
  <si>
    <t>Operación sin red eléctrica</t>
  </si>
  <si>
    <t>Exposiciones con batería durante interrupciones</t>
  </si>
  <si>
    <t>Detectores — cantidad y tamaño</t>
  </si>
  <si>
    <t>Uno de 35 x 43 cm y uno de aprox. 24 x 30 cm</t>
  </si>
  <si>
    <t>Detectores — tecnología</t>
  </si>
  <si>
    <t>CsI o eficiencia igual o superior</t>
  </si>
  <si>
    <t>Detectores — píxel</t>
  </si>
  <si>
    <t>Detector 35 x 43 — peso</t>
  </si>
  <si>
    <t>≤ 3.5 kg con batería</t>
  </si>
  <si>
    <t>Detectores — resistencia</t>
  </si>
  <si>
    <t>≥ 500 lbs distribuidas y ≥ 220 lbs puntuales</t>
  </si>
  <si>
    <t>Detectores — grado de protección</t>
  </si>
  <si>
    <t>Detectores — conectividad</t>
  </si>
  <si>
    <t>Wi-Fi WPA2 o superior, cable de respaldo</t>
  </si>
  <si>
    <t>Intercambiabilidad con Partida 1</t>
  </si>
  <si>
    <t>No mandatorio — Valor Técnico Añadido si ambas partidas se adjudican al mismo proponente (indicar si la oferta lo incluye)</t>
  </si>
  <si>
    <t>Sistema operativo</t>
  </si>
  <si>
    <t>Con soporte vigente, antimalware y firewall; parches durante la garantía</t>
  </si>
  <si>
    <t>Táctil ≥ 17", utilizable con guantes, calibrado DICOM GSDF</t>
  </si>
  <si>
    <t>Almacenamiento local</t>
  </si>
  <si>
    <t>≥ 5,000 imágenes</t>
  </si>
  <si>
    <t>Tiempo de visualización</t>
  </si>
  <si>
    <t>Vista previa ≤ 10 s</t>
  </si>
  <si>
    <t>Procesamiento</t>
  </si>
  <si>
    <t>Por región anatómica, reducción de ruido, contraste, supresión de líneas de rejilla</t>
  </si>
  <si>
    <t>Rejilla virtual</t>
  </si>
  <si>
    <t>Protocolos pediátricos</t>
  </si>
  <si>
    <t>Predefinidos por edad o tamaño</t>
  </si>
  <si>
    <t>Q/R, WLM, MPPS, Print, Storage Commit, RDSR sin costo adicional</t>
  </si>
  <si>
    <t>Red</t>
  </si>
  <si>
    <t>Wi-Fi 802.11ac o superior, WPA2-Enterprise (802.1X), puerto LAN</t>
  </si>
  <si>
    <t>≥ 5 años, incluye detectores y baterías (detallar cobertura por componente)</t>
  </si>
  <si>
    <t>Daños accidentales a detectores</t>
  </si>
  <si>
    <t>No mandatorio — se evalúa bajo Garantía y Servicio Técnico (indicar si se incluye)</t>
  </si>
  <si>
    <t>Llegada al CDT de Vieques</t>
  </si>
  <si>
    <t>≤ 48 horas laborables desde el reporte</t>
  </si>
  <si>
    <t>Equipo de respaldo</t>
  </si>
  <si>
    <t>Rejilla acoplable ≥ 6:1 e interruptor de exposición remoto</t>
  </si>
  <si>
    <t>Detector digital inalámbrico de panel plano 35 x 43 cm (CsI o equivalente), resolución ≤ 160 µm, peso ≤ 4.5 kg, grado de protección ≥ IP54, Wi-Fi con cable de respaldo</t>
  </si>
  <si>
    <t>Los precios se cotizan en dólares estadounidenses, libres del IVU y de arbitrios estatales. 
Firma del representante autorizado: ______________________________   Fecha: ________________</t>
  </si>
  <si>
    <t>Los precios se cotizan en dólares estadounidenses, libres del IVU y de arbitrios estatales. 
Firma del representante autorizado: ______________________________   Fecha: 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</si>
</sst>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0.00\);\-"/>
  </numFmts>
  <fonts count="11" x14ac:knownFonts="1">
    <font>
      <sz val="11"/>
      <color theme="1"/>
      <name val="Calibri"/>
      <family val="2"/>
      <charset val="1"/>
    </font>
    <font>
      <b/>
      <sz val="13"/>
      <name val="Times New Roman"/>
      <charset val="1"/>
    </font>
    <font>
      <b/>
      <sz val="12"/>
      <name val="Times New Roman"/>
      <charset val="1"/>
    </font>
    <font>
      <sz val="11"/>
      <name val="Times New Roman"/>
      <charset val="1"/>
    </font>
    <font>
      <b/>
      <sz val="11"/>
      <name val="Times New Roman"/>
      <charset val="1"/>
    </font>
    <font>
      <sz val="10"/>
      <name val="Times New Roman"/>
      <charset val="1"/>
    </font>
    <font>
      <i/>
      <sz val="10"/>
      <name val="Times New Roman"/>
      <charset val="1"/>
    </font>
    <font>
      <b/>
      <sz val="10"/>
      <name val="Times New Roman"/>
      <charset val="1"/>
    </font>
    <font>
      <b/>
      <sz val="10"/>
      <color rgb="FFFFFFFF"/>
      <name val="Times New Roman"/>
      <charset val="1"/>
    </font>
    <font>
      <i/>
      <sz val="9"/>
      <name val="Times New Roman"/>
      <charset val="1"/>
    </font>
    <font>
      <b/>
      <sz val="10"/>
      <color rgb="FF000000"/>
      <name val="Times New Roman"/>
      <charset val="1"/>
    </font>
  </fonts>
  <fills count="6">
    <fill>
      <patternFill patternType="none"/>
    </fill>
    <fill>
      <patternFill patternType="gray125"/>
    </fill>
    <fill>
      <patternFill patternType="solid">
        <fgColor rgb="FFE2EFDA"/>
        <bgColor rgb="FFD9E1F2"/>
      </patternFill>
    </fill>
    <fill>
      <patternFill patternType="solid">
        <fgColor rgb="FF1B2754"/>
        <bgColor rgb="FF333333"/>
      </patternFill>
    </fill>
    <fill>
      <patternFill patternType="solid">
        <fgColor rgb="FFFFF2CC"/>
        <bgColor rgb="FFE2EFDA"/>
      </patternFill>
    </fill>
    <fill>
      <patternFill patternType="solid">
        <fgColor rgb="FFD9E1F2"/>
        <bgColor rgb="FFE2EFDA"/>
      </patternFill>
    </fill>
  </fills>
  <borders count="3">
    <border>
      <left/>
      <right/>
      <top/>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40">
    <xf numFmtId="0" fontId="0" fillId="0" borderId="0" xfId="0"/>
    <xf numFmtId="0" fontId="5" fillId="0" borderId="2" xfId="0" applyFont="1" applyBorder="1" applyAlignment="1">
      <alignment vertical="center" wrapText="1"/>
    </xf>
    <xf numFmtId="0" fontId="8" fillId="3" borderId="2" xfId="0" applyFont="1" applyFill="1" applyBorder="1" applyAlignment="1">
      <alignment horizontal="center" vertical="center" wrapText="1"/>
    </xf>
    <xf numFmtId="0" fontId="5" fillId="4" borderId="2" xfId="0" applyFont="1" applyFill="1" applyBorder="1" applyAlignment="1">
      <alignment vertical="center" wrapText="1"/>
    </xf>
    <xf numFmtId="0" fontId="5"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vertical="center"/>
    </xf>
    <xf numFmtId="0" fontId="6" fillId="0" borderId="0" xfId="0" applyFont="1" applyAlignment="1">
      <alignment vertical="center"/>
    </xf>
    <xf numFmtId="0" fontId="7" fillId="0" borderId="0" xfId="0" applyFont="1" applyAlignment="1">
      <alignment vertical="center" wrapText="1"/>
    </xf>
    <xf numFmtId="0" fontId="5" fillId="0" borderId="2" xfId="0" applyFont="1" applyBorder="1" applyAlignment="1">
      <alignment horizontal="center" vertical="center" wrapText="1"/>
    </xf>
    <xf numFmtId="164" fontId="5" fillId="0" borderId="2" xfId="0" applyNumberFormat="1" applyFont="1" applyBorder="1" applyAlignment="1">
      <alignment vertical="center" wrapText="1"/>
    </xf>
    <xf numFmtId="164" fontId="7" fillId="0" borderId="2" xfId="0" applyNumberFormat="1" applyFont="1" applyBorder="1" applyAlignment="1">
      <alignment vertical="center" wrapText="1"/>
    </xf>
    <xf numFmtId="0" fontId="7" fillId="2" borderId="2" xfId="0" applyFont="1" applyFill="1" applyBorder="1" applyAlignment="1">
      <alignment vertical="center" wrapText="1"/>
    </xf>
    <xf numFmtId="0" fontId="5" fillId="2" borderId="2" xfId="0" applyFont="1" applyFill="1" applyBorder="1" applyAlignment="1">
      <alignment vertical="center" wrapText="1"/>
    </xf>
    <xf numFmtId="164" fontId="7" fillId="2" borderId="2" xfId="0" applyNumberFormat="1" applyFont="1" applyFill="1" applyBorder="1" applyAlignment="1">
      <alignment vertical="center" wrapText="1"/>
    </xf>
    <xf numFmtId="0" fontId="7" fillId="2" borderId="2" xfId="0" applyFont="1" applyFill="1" applyBorder="1" applyAlignment="1">
      <alignment horizontal="center" vertical="center" wrapText="1"/>
    </xf>
    <xf numFmtId="0" fontId="2"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164" fontId="5" fillId="4" borderId="2" xfId="0" applyNumberFormat="1" applyFont="1" applyFill="1" applyBorder="1" applyAlignment="1">
      <alignment vertical="center" wrapText="1"/>
    </xf>
    <xf numFmtId="0" fontId="4" fillId="2" borderId="2" xfId="0" applyFont="1" applyFill="1" applyBorder="1" applyAlignment="1">
      <alignment vertical="center" wrapText="1"/>
    </xf>
    <xf numFmtId="164" fontId="4" fillId="2" borderId="2" xfId="0" applyNumberFormat="1" applyFont="1" applyFill="1" applyBorder="1" applyAlignment="1">
      <alignment vertical="center" wrapText="1"/>
    </xf>
    <xf numFmtId="3" fontId="5" fillId="4"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10" fillId="5" borderId="2" xfId="0" applyFont="1" applyFill="1" applyBorder="1" applyAlignment="1">
      <alignment horizontal="center" vertical="center" wrapText="1"/>
    </xf>
    <xf numFmtId="0" fontId="5" fillId="0" borderId="2" xfId="0" applyFont="1" applyBorder="1" applyAlignment="1">
      <alignment vertical="center" wrapText="1"/>
    </xf>
    <xf numFmtId="0" fontId="5" fillId="4" borderId="2" xfId="0" applyFont="1" applyFill="1" applyBorder="1" applyAlignment="1">
      <alignment vertical="center" wrapText="1"/>
    </xf>
    <xf numFmtId="0" fontId="8" fillId="3"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9"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B275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3"/>
  <sheetViews>
    <sheetView tabSelected="1" view="pageBreakPreview" zoomScale="160" zoomScaleNormal="100" zoomScaleSheetLayoutView="160" workbookViewId="0"/>
  </sheetViews>
  <sheetFormatPr defaultColWidth="8.5703125" defaultRowHeight="15" x14ac:dyDescent="0.25"/>
  <cols>
    <col min="1" max="1" width="118" customWidth="1"/>
  </cols>
  <sheetData>
    <row r="1" spans="1:1" ht="15.75" customHeight="1" x14ac:dyDescent="0.25">
      <c r="A1" s="5" t="s">
        <v>0</v>
      </c>
    </row>
    <row r="2" spans="1:1" ht="15.75" customHeight="1" x14ac:dyDescent="0.25">
      <c r="A2" s="6" t="s">
        <v>1</v>
      </c>
    </row>
    <row r="3" spans="1:1" ht="30" customHeight="1" x14ac:dyDescent="0.25">
      <c r="A3" s="7" t="s">
        <v>2</v>
      </c>
    </row>
    <row r="4" spans="1:1" ht="15.75" customHeight="1" x14ac:dyDescent="0.25">
      <c r="A4" s="7" t="s">
        <v>3</v>
      </c>
    </row>
    <row r="6" spans="1:1" ht="15.75" customHeight="1" x14ac:dyDescent="0.25">
      <c r="A6" s="8" t="s">
        <v>4</v>
      </c>
    </row>
    <row r="7" spans="1:1" ht="30" customHeight="1" x14ac:dyDescent="0.25">
      <c r="A7" s="4" t="s">
        <v>5</v>
      </c>
    </row>
    <row r="8" spans="1:1" ht="30" customHeight="1" x14ac:dyDescent="0.25">
      <c r="A8" s="4" t="s">
        <v>6</v>
      </c>
    </row>
    <row r="9" spans="1:1" ht="30" customHeight="1" x14ac:dyDescent="0.25">
      <c r="A9" s="4" t="s">
        <v>7</v>
      </c>
    </row>
    <row r="10" spans="1:1" ht="30" customHeight="1" x14ac:dyDescent="0.25">
      <c r="A10" s="4" t="s">
        <v>8</v>
      </c>
    </row>
    <row r="11" spans="1:1" ht="45" customHeight="1" x14ac:dyDescent="0.25">
      <c r="A11" s="4" t="s">
        <v>9</v>
      </c>
    </row>
    <row r="12" spans="1:1" ht="45" customHeight="1" x14ac:dyDescent="0.25">
      <c r="A12" s="4" t="s">
        <v>10</v>
      </c>
    </row>
    <row r="13" spans="1:1" ht="45" customHeight="1" x14ac:dyDescent="0.25">
      <c r="A13" s="4" t="s">
        <v>11</v>
      </c>
    </row>
    <row r="14" spans="1:1" ht="30" customHeight="1" x14ac:dyDescent="0.25">
      <c r="A14" s="4" t="s">
        <v>12</v>
      </c>
    </row>
    <row r="15" spans="1:1" ht="15.75" customHeight="1" x14ac:dyDescent="0.25">
      <c r="A15" s="4" t="s">
        <v>13</v>
      </c>
    </row>
    <row r="16" spans="1:1" ht="45" customHeight="1" x14ac:dyDescent="0.25">
      <c r="A16" s="4" t="s">
        <v>14</v>
      </c>
    </row>
    <row r="17" spans="1:1" ht="30" customHeight="1" x14ac:dyDescent="0.25">
      <c r="A17" s="4" t="s">
        <v>15</v>
      </c>
    </row>
    <row r="18" spans="1:1" ht="30" customHeight="1" x14ac:dyDescent="0.25">
      <c r="A18" s="4" t="s">
        <v>16</v>
      </c>
    </row>
    <row r="20" spans="1:1" ht="15.75" customHeight="1" x14ac:dyDescent="0.25">
      <c r="A20" s="8" t="s">
        <v>17</v>
      </c>
    </row>
    <row r="21" spans="1:1" ht="30" customHeight="1" x14ac:dyDescent="0.25">
      <c r="A21" s="4" t="s">
        <v>18</v>
      </c>
    </row>
    <row r="23" spans="1:1" ht="30" customHeight="1" x14ac:dyDescent="0.25">
      <c r="A23" s="4" t="s">
        <v>19</v>
      </c>
    </row>
  </sheetData>
  <pageMargins left="0.75" right="0.75" top="1" bottom="1"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3"/>
  <sheetViews>
    <sheetView view="pageBreakPreview" zoomScale="175" zoomScaleNormal="100" zoomScaleSheetLayoutView="175" workbookViewId="0"/>
  </sheetViews>
  <sheetFormatPr defaultColWidth="8.5703125" defaultRowHeight="15" x14ac:dyDescent="0.25"/>
  <cols>
    <col min="1" max="1" width="44" customWidth="1"/>
    <col min="2" max="2" width="12" customWidth="1"/>
    <col min="3" max="5" width="20" customWidth="1"/>
    <col min="6" max="7" width="16" customWidth="1"/>
  </cols>
  <sheetData>
    <row r="1" spans="1:7" ht="16.5" x14ac:dyDescent="0.25">
      <c r="A1" s="9" t="s">
        <v>20</v>
      </c>
    </row>
    <row r="2" spans="1:7" x14ac:dyDescent="0.25">
      <c r="A2" s="10" t="s">
        <v>21</v>
      </c>
    </row>
    <row r="4" spans="1:7" x14ac:dyDescent="0.25">
      <c r="A4" s="11" t="s">
        <v>22</v>
      </c>
      <c r="B4" s="33">
        <f>IF('Partida 1'!C3&lt;&gt;"",'Partida 1'!C3,IF('Partida 2'!C3&lt;&gt;"",'Partida 2'!C3,IF('Partida 3'!C3&lt;&gt;"",'Partida 3'!C3,'Partida 4'!C3)))</f>
        <v>0</v>
      </c>
      <c r="C4" s="33"/>
      <c r="D4" s="33"/>
      <c r="E4" s="33"/>
    </row>
    <row r="6" spans="1:7" ht="45" customHeight="1" x14ac:dyDescent="0.25">
      <c r="A6" s="2" t="s">
        <v>23</v>
      </c>
      <c r="B6" s="2" t="s">
        <v>24</v>
      </c>
      <c r="C6" s="2" t="s">
        <v>25</v>
      </c>
      <c r="D6" s="2" t="s">
        <v>26</v>
      </c>
      <c r="E6" s="2" t="s">
        <v>27</v>
      </c>
      <c r="F6" s="2" t="s">
        <v>28</v>
      </c>
      <c r="G6" s="2" t="s">
        <v>29</v>
      </c>
    </row>
    <row r="7" spans="1:7" ht="30" customHeight="1" x14ac:dyDescent="0.25">
      <c r="A7" s="1" t="s">
        <v>30</v>
      </c>
      <c r="B7" s="12" t="str">
        <f>IF('Partida 1'!C6="","",'Partida 1'!C6)</f>
        <v/>
      </c>
      <c r="C7" s="13">
        <f>'Partida 1'!F28</f>
        <v>0</v>
      </c>
      <c r="D7" s="13">
        <f>0</f>
        <v>0</v>
      </c>
      <c r="E7" s="14">
        <f>C7+D7</f>
        <v>0</v>
      </c>
      <c r="F7" s="12">
        <f>'P1 Cumplimiento'!C50</f>
        <v>0</v>
      </c>
      <c r="G7" s="12">
        <f>COUNTIF('Partida 1'!F32:F37,"No cumple")</f>
        <v>0</v>
      </c>
    </row>
    <row r="8" spans="1:7" ht="30" customHeight="1" x14ac:dyDescent="0.25">
      <c r="A8" s="1" t="s">
        <v>31</v>
      </c>
      <c r="B8" s="12" t="str">
        <f>IF('Partida 2'!C6="","",'Partida 2'!C6)</f>
        <v/>
      </c>
      <c r="C8" s="13">
        <f>'Partida 2'!F24</f>
        <v>0</v>
      </c>
      <c r="D8" s="13">
        <f>0</f>
        <v>0</v>
      </c>
      <c r="E8" s="14">
        <f>C8+D8</f>
        <v>0</v>
      </c>
      <c r="F8" s="12">
        <f>'P2 Cumplimiento'!C42</f>
        <v>0</v>
      </c>
      <c r="G8" s="12">
        <f>COUNTIF('Partida 2'!F28:F33,"No cumple")</f>
        <v>0</v>
      </c>
    </row>
    <row r="9" spans="1:7" ht="30" customHeight="1" x14ac:dyDescent="0.25">
      <c r="A9" s="1" t="s">
        <v>32</v>
      </c>
      <c r="B9" s="12" t="str">
        <f>IF('Partida 3'!C6="","",'Partida 3'!C6)</f>
        <v/>
      </c>
      <c r="C9" s="13">
        <f>'Partida 3'!F25</f>
        <v>0</v>
      </c>
      <c r="D9" s="13">
        <f>'Partida 3'!F33</f>
        <v>0</v>
      </c>
      <c r="E9" s="14">
        <f>C9+D9</f>
        <v>0</v>
      </c>
      <c r="F9" s="12">
        <f>'P3 Cumplimiento'!C44</f>
        <v>0</v>
      </c>
      <c r="G9" s="12">
        <f>COUNTIF('Partida 3'!F37:F42,"No cumple")</f>
        <v>0</v>
      </c>
    </row>
    <row r="10" spans="1:7" ht="30" customHeight="1" x14ac:dyDescent="0.25">
      <c r="A10" s="1" t="s">
        <v>33</v>
      </c>
      <c r="B10" s="12" t="str">
        <f>IF('Partida 4'!C6="","",'Partida 4'!C6)</f>
        <v/>
      </c>
      <c r="C10" s="13">
        <f>'Partida 4'!F26</f>
        <v>0</v>
      </c>
      <c r="D10" s="13">
        <f>0</f>
        <v>0</v>
      </c>
      <c r="E10" s="14">
        <f>C10+D10</f>
        <v>0</v>
      </c>
      <c r="F10" s="12">
        <f>'P4 Cumplimiento'!C70</f>
        <v>0</v>
      </c>
      <c r="G10" s="12">
        <f>COUNTIF('Partida 4'!F30:F37,"No cumple")</f>
        <v>0</v>
      </c>
    </row>
    <row r="11" spans="1:7" x14ac:dyDescent="0.25">
      <c r="A11" s="15" t="s">
        <v>34</v>
      </c>
      <c r="B11" s="16"/>
      <c r="C11" s="17">
        <f>SUM(C7:C10)</f>
        <v>0</v>
      </c>
      <c r="D11" s="17">
        <f>SUM(D7:D10)</f>
        <v>0</v>
      </c>
      <c r="E11" s="17">
        <f>SUM(E7:E10)</f>
        <v>0</v>
      </c>
      <c r="F11" s="18">
        <f>SUM(F7:F10)</f>
        <v>0</v>
      </c>
      <c r="G11" s="18">
        <f>SUM(G7:G10)</f>
        <v>0</v>
      </c>
    </row>
    <row r="13" spans="1:7" ht="31.5" customHeight="1" x14ac:dyDescent="0.25">
      <c r="A13" s="34" t="s">
        <v>35</v>
      </c>
      <c r="B13" s="34"/>
      <c r="C13" s="34"/>
      <c r="D13" s="34"/>
      <c r="E13" s="34"/>
      <c r="F13" s="34"/>
      <c r="G13" s="34"/>
    </row>
  </sheetData>
  <mergeCells count="2">
    <mergeCell ref="B4:E4"/>
    <mergeCell ref="A13:G13"/>
  </mergeCells>
  <pageMargins left="0.75" right="0.75" top="1" bottom="1" header="0.511811023622047" footer="0.511811023622047"/>
  <pageSetup scale="81"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9"/>
  <sheetViews>
    <sheetView view="pageBreakPreview" topLeftCell="A30" zoomScale="175" zoomScaleNormal="100" zoomScaleSheetLayoutView="175" workbookViewId="0">
      <selection activeCell="B20" sqref="B20"/>
    </sheetView>
  </sheetViews>
  <sheetFormatPr defaultColWidth="8.5703125" defaultRowHeight="15" x14ac:dyDescent="0.25"/>
  <cols>
    <col min="1" max="1" width="10" customWidth="1"/>
    <col min="2" max="2" width="66" customWidth="1"/>
    <col min="3" max="3" width="8" customWidth="1"/>
    <col min="4" max="4" width="11" customWidth="1"/>
    <col min="5" max="6" width="18" customWidth="1"/>
  </cols>
  <sheetData>
    <row r="1" spans="1:6" ht="16.5" x14ac:dyDescent="0.25">
      <c r="A1" s="9" t="s">
        <v>36</v>
      </c>
    </row>
    <row r="2" spans="1:6" ht="15.75" x14ac:dyDescent="0.25">
      <c r="A2" s="19" t="s">
        <v>30</v>
      </c>
    </row>
    <row r="3" spans="1:6" ht="18" customHeight="1" x14ac:dyDescent="0.25">
      <c r="A3" s="20" t="s">
        <v>22</v>
      </c>
      <c r="C3" s="31"/>
      <c r="D3" s="31"/>
      <c r="E3" s="31"/>
      <c r="F3" s="31"/>
    </row>
    <row r="4" spans="1:6" ht="18" customHeight="1" x14ac:dyDescent="0.25">
      <c r="A4" s="20" t="s">
        <v>37</v>
      </c>
      <c r="C4" s="31"/>
      <c r="D4" s="31"/>
      <c r="E4" s="31"/>
      <c r="F4" s="31"/>
    </row>
    <row r="5" spans="1:6" ht="18" customHeight="1" x14ac:dyDescent="0.25">
      <c r="A5" s="20" t="s">
        <v>38</v>
      </c>
      <c r="C5" s="31"/>
      <c r="D5" s="31"/>
      <c r="E5" s="31"/>
      <c r="F5" s="31"/>
    </row>
    <row r="6" spans="1:6" ht="18" customHeight="1" x14ac:dyDescent="0.25">
      <c r="A6" s="20" t="s">
        <v>39</v>
      </c>
      <c r="C6" s="31"/>
      <c r="D6" s="31"/>
      <c r="E6" s="31"/>
      <c r="F6" s="31"/>
    </row>
    <row r="8" spans="1:6" x14ac:dyDescent="0.25">
      <c r="A8" s="21" t="s">
        <v>40</v>
      </c>
    </row>
    <row r="9" spans="1:6" ht="30" customHeight="1" x14ac:dyDescent="0.25">
      <c r="A9" s="2" t="s">
        <v>41</v>
      </c>
      <c r="B9" s="2" t="s">
        <v>42</v>
      </c>
      <c r="C9" s="2" t="s">
        <v>43</v>
      </c>
      <c r="D9" s="2" t="s">
        <v>44</v>
      </c>
      <c r="E9" s="2" t="s">
        <v>45</v>
      </c>
      <c r="F9" s="2" t="s">
        <v>46</v>
      </c>
    </row>
    <row r="10" spans="1:6" ht="67.5" customHeight="1" x14ac:dyDescent="0.25">
      <c r="A10" s="12" t="s">
        <v>47</v>
      </c>
      <c r="B10" s="1" t="s">
        <v>48</v>
      </c>
      <c r="C10" s="12">
        <v>1</v>
      </c>
      <c r="D10" s="12" t="s">
        <v>49</v>
      </c>
      <c r="E10" s="22"/>
      <c r="F10" s="13">
        <f t="shared" ref="F10:F27" si="0">C10*E10</f>
        <v>0</v>
      </c>
    </row>
    <row r="11" spans="1:6" ht="40.5" customHeight="1" x14ac:dyDescent="0.25">
      <c r="A11" s="12" t="s">
        <v>50</v>
      </c>
      <c r="B11" s="1" t="s">
        <v>51</v>
      </c>
      <c r="C11" s="12">
        <v>1</v>
      </c>
      <c r="D11" s="12" t="s">
        <v>44</v>
      </c>
      <c r="E11" s="22"/>
      <c r="F11" s="13">
        <f t="shared" si="0"/>
        <v>0</v>
      </c>
    </row>
    <row r="12" spans="1:6" ht="40.5" customHeight="1" x14ac:dyDescent="0.25">
      <c r="A12" s="12" t="s">
        <v>52</v>
      </c>
      <c r="B12" s="1" t="s">
        <v>53</v>
      </c>
      <c r="C12" s="12">
        <v>1</v>
      </c>
      <c r="D12" s="12" t="s">
        <v>44</v>
      </c>
      <c r="E12" s="22"/>
      <c r="F12" s="13">
        <f t="shared" si="0"/>
        <v>0</v>
      </c>
    </row>
    <row r="13" spans="1:6" ht="40.5" customHeight="1" x14ac:dyDescent="0.25">
      <c r="A13" s="12" t="s">
        <v>54</v>
      </c>
      <c r="B13" s="1" t="s">
        <v>479</v>
      </c>
      <c r="C13" s="12">
        <v>1</v>
      </c>
      <c r="D13" s="12" t="s">
        <v>44</v>
      </c>
      <c r="E13" s="22"/>
      <c r="F13" s="13">
        <f t="shared" si="0"/>
        <v>0</v>
      </c>
    </row>
    <row r="14" spans="1:6" ht="40.5" customHeight="1" x14ac:dyDescent="0.25">
      <c r="A14" s="12" t="s">
        <v>55</v>
      </c>
      <c r="B14" s="1" t="s">
        <v>56</v>
      </c>
      <c r="C14" s="12">
        <v>1</v>
      </c>
      <c r="D14" s="12" t="s">
        <v>57</v>
      </c>
      <c r="E14" s="22"/>
      <c r="F14" s="13">
        <f t="shared" si="0"/>
        <v>0</v>
      </c>
    </row>
    <row r="15" spans="1:6" ht="30" customHeight="1" x14ac:dyDescent="0.25">
      <c r="A15" s="12" t="s">
        <v>58</v>
      </c>
      <c r="B15" s="1" t="s">
        <v>59</v>
      </c>
      <c r="C15" s="12">
        <v>1</v>
      </c>
      <c r="D15" s="12" t="s">
        <v>57</v>
      </c>
      <c r="E15" s="22"/>
      <c r="F15" s="13">
        <f t="shared" si="0"/>
        <v>0</v>
      </c>
    </row>
    <row r="16" spans="1:6" ht="67.5" customHeight="1" x14ac:dyDescent="0.25">
      <c r="A16" s="12" t="s">
        <v>60</v>
      </c>
      <c r="B16" s="1" t="s">
        <v>61</v>
      </c>
      <c r="C16" s="12">
        <v>1</v>
      </c>
      <c r="D16" s="12" t="s">
        <v>44</v>
      </c>
      <c r="E16" s="22"/>
      <c r="F16" s="13">
        <f t="shared" si="0"/>
        <v>0</v>
      </c>
    </row>
    <row r="17" spans="1:6" ht="40.5" customHeight="1" x14ac:dyDescent="0.25">
      <c r="A17" s="12" t="s">
        <v>62</v>
      </c>
      <c r="B17" s="1" t="s">
        <v>63</v>
      </c>
      <c r="C17" s="12">
        <v>1</v>
      </c>
      <c r="D17" s="12" t="s">
        <v>57</v>
      </c>
      <c r="E17" s="22"/>
      <c r="F17" s="13">
        <f t="shared" si="0"/>
        <v>0</v>
      </c>
    </row>
    <row r="18" spans="1:6" ht="24.75" customHeight="1" x14ac:dyDescent="0.25">
      <c r="A18" s="12" t="s">
        <v>64</v>
      </c>
      <c r="B18" s="1" t="s">
        <v>65</v>
      </c>
      <c r="C18" s="12">
        <v>1</v>
      </c>
      <c r="D18" s="12" t="s">
        <v>44</v>
      </c>
      <c r="E18" s="22"/>
      <c r="F18" s="13">
        <f t="shared" si="0"/>
        <v>0</v>
      </c>
    </row>
    <row r="19" spans="1:6" ht="60.75" customHeight="1" x14ac:dyDescent="0.25">
      <c r="A19" s="12" t="s">
        <v>66</v>
      </c>
      <c r="B19" s="1" t="s">
        <v>67</v>
      </c>
      <c r="C19" s="12">
        <v>1</v>
      </c>
      <c r="D19" s="12" t="s">
        <v>68</v>
      </c>
      <c r="E19" s="22"/>
      <c r="F19" s="13">
        <f t="shared" si="0"/>
        <v>0</v>
      </c>
    </row>
    <row r="20" spans="1:6" ht="47.25" customHeight="1" x14ac:dyDescent="0.25">
      <c r="A20" s="12" t="s">
        <v>69</v>
      </c>
      <c r="B20" s="1" t="s">
        <v>70</v>
      </c>
      <c r="C20" s="12">
        <v>1</v>
      </c>
      <c r="D20" s="12" t="s">
        <v>68</v>
      </c>
      <c r="E20" s="22"/>
      <c r="F20" s="13">
        <f t="shared" si="0"/>
        <v>0</v>
      </c>
    </row>
    <row r="21" spans="1:6" ht="67.5" customHeight="1" x14ac:dyDescent="0.25">
      <c r="A21" s="12" t="s">
        <v>71</v>
      </c>
      <c r="B21" s="1" t="s">
        <v>72</v>
      </c>
      <c r="C21" s="12">
        <v>1</v>
      </c>
      <c r="D21" s="12" t="s">
        <v>68</v>
      </c>
      <c r="E21" s="22"/>
      <c r="F21" s="13">
        <f t="shared" si="0"/>
        <v>0</v>
      </c>
    </row>
    <row r="22" spans="1:6" ht="30" customHeight="1" x14ac:dyDescent="0.25">
      <c r="A22" s="12" t="s">
        <v>73</v>
      </c>
      <c r="B22" s="1" t="s">
        <v>74</v>
      </c>
      <c r="C22" s="12">
        <v>1</v>
      </c>
      <c r="D22" s="12" t="s">
        <v>68</v>
      </c>
      <c r="E22" s="22"/>
      <c r="F22" s="13">
        <f t="shared" si="0"/>
        <v>0</v>
      </c>
    </row>
    <row r="23" spans="1:6" ht="30" customHeight="1" x14ac:dyDescent="0.25">
      <c r="A23" s="12" t="s">
        <v>75</v>
      </c>
      <c r="B23" s="1" t="s">
        <v>76</v>
      </c>
      <c r="C23" s="12">
        <v>1</v>
      </c>
      <c r="D23" s="12" t="s">
        <v>68</v>
      </c>
      <c r="E23" s="22"/>
      <c r="F23" s="13">
        <f t="shared" si="0"/>
        <v>0</v>
      </c>
    </row>
    <row r="24" spans="1:6" ht="30" customHeight="1" x14ac:dyDescent="0.25">
      <c r="A24" s="12" t="s">
        <v>77</v>
      </c>
      <c r="B24" s="1" t="s">
        <v>78</v>
      </c>
      <c r="C24" s="12">
        <v>1</v>
      </c>
      <c r="D24" s="12" t="s">
        <v>68</v>
      </c>
      <c r="E24" s="22"/>
      <c r="F24" s="13">
        <f t="shared" si="0"/>
        <v>0</v>
      </c>
    </row>
    <row r="25" spans="1:6" ht="30" customHeight="1" x14ac:dyDescent="0.25">
      <c r="A25" s="12" t="s">
        <v>79</v>
      </c>
      <c r="B25" s="1" t="s">
        <v>80</v>
      </c>
      <c r="C25" s="12">
        <v>1</v>
      </c>
      <c r="D25" s="12" t="s">
        <v>68</v>
      </c>
      <c r="E25" s="22"/>
      <c r="F25" s="13">
        <f t="shared" si="0"/>
        <v>0</v>
      </c>
    </row>
    <row r="26" spans="1:6" ht="30" customHeight="1" x14ac:dyDescent="0.25">
      <c r="A26" s="12" t="s">
        <v>81</v>
      </c>
      <c r="B26" s="1" t="s">
        <v>82</v>
      </c>
      <c r="C26" s="12">
        <v>1</v>
      </c>
      <c r="D26" s="12" t="s">
        <v>68</v>
      </c>
      <c r="E26" s="22"/>
      <c r="F26" s="13">
        <f t="shared" si="0"/>
        <v>0</v>
      </c>
    </row>
    <row r="27" spans="1:6" ht="54" customHeight="1" x14ac:dyDescent="0.25">
      <c r="A27" s="12" t="s">
        <v>83</v>
      </c>
      <c r="B27" s="1" t="s">
        <v>84</v>
      </c>
      <c r="C27" s="12">
        <v>1</v>
      </c>
      <c r="D27" s="12" t="s">
        <v>68</v>
      </c>
      <c r="E27" s="22"/>
      <c r="F27" s="13">
        <f t="shared" si="0"/>
        <v>0</v>
      </c>
    </row>
    <row r="28" spans="1:6" ht="29.25" customHeight="1" x14ac:dyDescent="0.25">
      <c r="A28" s="16"/>
      <c r="B28" s="23" t="s">
        <v>85</v>
      </c>
      <c r="C28" s="16"/>
      <c r="D28" s="16"/>
      <c r="E28" s="16"/>
      <c r="F28" s="24">
        <f>SUM(F10:F27)</f>
        <v>0</v>
      </c>
    </row>
    <row r="30" spans="1:6" x14ac:dyDescent="0.25">
      <c r="A30" s="21" t="s">
        <v>86</v>
      </c>
    </row>
    <row r="31" spans="1:6" ht="30" customHeight="1" x14ac:dyDescent="0.25">
      <c r="A31" s="2" t="s">
        <v>87</v>
      </c>
      <c r="B31" s="32" t="s">
        <v>88</v>
      </c>
      <c r="C31" s="32"/>
      <c r="D31" s="32"/>
      <c r="E31" s="2" t="s">
        <v>89</v>
      </c>
      <c r="F31" s="2" t="s">
        <v>90</v>
      </c>
    </row>
    <row r="32" spans="1:6" ht="27" customHeight="1" x14ac:dyDescent="0.25">
      <c r="A32" s="12" t="s">
        <v>91</v>
      </c>
      <c r="B32" s="30" t="s">
        <v>92</v>
      </c>
      <c r="C32" s="30"/>
      <c r="D32" s="30"/>
      <c r="E32" s="25"/>
      <c r="F32" s="26" t="str">
        <f>IF(E32="","Pendiente",IF(E32&lt;=180,"Cumple","No cumple"))</f>
        <v>Pendiente</v>
      </c>
    </row>
    <row r="33" spans="1:6" ht="27" customHeight="1" x14ac:dyDescent="0.25">
      <c r="A33" s="12" t="s">
        <v>93</v>
      </c>
      <c r="B33" s="30" t="s">
        <v>94</v>
      </c>
      <c r="C33" s="30"/>
      <c r="D33" s="30"/>
      <c r="E33" s="25"/>
      <c r="F33" s="26" t="str">
        <f>IF(E33="","Pendiente","Informado")</f>
        <v>Pendiente</v>
      </c>
    </row>
    <row r="34" spans="1:6" ht="24" customHeight="1" x14ac:dyDescent="0.25">
      <c r="A34" s="12" t="s">
        <v>95</v>
      </c>
      <c r="B34" s="30" t="s">
        <v>96</v>
      </c>
      <c r="C34" s="30"/>
      <c r="D34" s="30"/>
      <c r="E34" s="25"/>
      <c r="F34" s="26" t="str">
        <f>IF(E34="","Pendiente",IF(E34&gt;=5,"Cumple","No cumple"))</f>
        <v>Pendiente</v>
      </c>
    </row>
    <row r="35" spans="1:6" ht="24" customHeight="1" x14ac:dyDescent="0.25">
      <c r="A35" s="12" t="s">
        <v>97</v>
      </c>
      <c r="B35" s="30" t="s">
        <v>98</v>
      </c>
      <c r="C35" s="30"/>
      <c r="D35" s="30"/>
      <c r="E35" s="25"/>
      <c r="F35" s="26" t="str">
        <f>IF(E35="","Pendiente",IF(E35&gt;=16,"Cumple","No cumple"))</f>
        <v>Pendiente</v>
      </c>
    </row>
    <row r="36" spans="1:6" ht="27" customHeight="1" x14ac:dyDescent="0.25">
      <c r="A36" s="12" t="s">
        <v>99</v>
      </c>
      <c r="B36" s="30" t="s">
        <v>100</v>
      </c>
      <c r="C36" s="30"/>
      <c r="D36" s="30"/>
      <c r="E36" s="25"/>
      <c r="F36" s="26" t="str">
        <f>IF(E36="","Pendiente",IF(E36&gt;=7,"Cumple","No cumple"))</f>
        <v>Pendiente</v>
      </c>
    </row>
    <row r="37" spans="1:6" ht="24" customHeight="1" x14ac:dyDescent="0.25">
      <c r="A37" s="12" t="s">
        <v>101</v>
      </c>
      <c r="B37" s="30" t="s">
        <v>102</v>
      </c>
      <c r="C37" s="30"/>
      <c r="D37" s="30"/>
      <c r="E37" s="25"/>
      <c r="F37" s="26" t="str">
        <f>IF(E37="","Pendiente",IF(E37&gt;=120,"Cumple","No cumple"))</f>
        <v>Pendiente</v>
      </c>
    </row>
    <row r="39" spans="1:6" ht="51.75" customHeight="1" x14ac:dyDescent="0.25">
      <c r="A39" s="36" t="s">
        <v>480</v>
      </c>
      <c r="B39" s="36"/>
      <c r="C39" s="36"/>
      <c r="D39" s="36"/>
      <c r="E39" s="36"/>
      <c r="F39" s="36"/>
    </row>
  </sheetData>
  <mergeCells count="12">
    <mergeCell ref="A39:F39"/>
    <mergeCell ref="C3:F3"/>
    <mergeCell ref="C4:F4"/>
    <mergeCell ref="C5:F5"/>
    <mergeCell ref="C6:F6"/>
    <mergeCell ref="B31:D31"/>
    <mergeCell ref="B37:D37"/>
    <mergeCell ref="B32:D32"/>
    <mergeCell ref="B33:D33"/>
    <mergeCell ref="B34:D34"/>
    <mergeCell ref="B35:D35"/>
    <mergeCell ref="B36:D36"/>
  </mergeCells>
  <dataValidations count="2">
    <dataValidation type="list" allowBlank="1" sqref="C6" xr:uid="{00000000-0002-0000-0200-000000000000}">
      <formula1>"Sí,N/B"</formula1>
      <formula2>0</formula2>
    </dataValidation>
    <dataValidation type="decimal" operator="greaterThanOrEqual" allowBlank="1" showErrorMessage="1" errorTitle="Valor no válido" error="Indique un número." sqref="E32:E37" xr:uid="{00000000-0002-0000-0200-000001000000}">
      <formula1>0</formula1>
      <formula2>0</formula2>
    </dataValidation>
  </dataValidations>
  <pageMargins left="0.75" right="0.75" top="1" bottom="1" header="0.511811023622047" footer="0.5"/>
  <pageSetup scale="92" fitToHeight="0" orientation="landscape" horizontalDpi="300" verticalDpi="300" r:id="rId1"/>
  <headerFooter>
    <oddFooter>&amp;CAnejo A · Radiografía Digital Fija (DR) · Página &amp;P de &amp;N</oddFooter>
  </headerFooter>
  <rowBreaks count="2" manualBreakCount="2">
    <brk id="16" max="5" man="1"/>
    <brk id="28"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1"/>
  <sheetViews>
    <sheetView view="pageBreakPreview" zoomScale="145" zoomScaleNormal="100" zoomScaleSheetLayoutView="145" workbookViewId="0">
      <pane ySplit="6" topLeftCell="A7" activePane="bottomLeft" state="frozen"/>
      <selection pane="bottomLeft" activeCell="A4" sqref="A4:F4"/>
    </sheetView>
  </sheetViews>
  <sheetFormatPr defaultColWidth="8.5703125" defaultRowHeight="15" x14ac:dyDescent="0.25"/>
  <cols>
    <col min="1" max="1" width="8" customWidth="1"/>
    <col min="2" max="2" width="30" customWidth="1"/>
    <col min="3" max="3" width="52" customWidth="1"/>
    <col min="4" max="4" width="34" customWidth="1"/>
    <col min="5" max="5" width="10" customWidth="1"/>
    <col min="6" max="6" width="14" customWidth="1"/>
  </cols>
  <sheetData>
    <row r="1" spans="1:6" ht="16.5" x14ac:dyDescent="0.25">
      <c r="A1" s="9" t="s">
        <v>103</v>
      </c>
    </row>
    <row r="2" spans="1:6" ht="15.75" x14ac:dyDescent="0.25">
      <c r="A2" s="19" t="s">
        <v>30</v>
      </c>
    </row>
    <row r="3" spans="1:6" x14ac:dyDescent="0.25">
      <c r="A3" s="20" t="s">
        <v>38</v>
      </c>
      <c r="C3" s="16" t="str">
        <f>IF('Partida 1'!C5="","",'Partida 1'!C5)</f>
        <v/>
      </c>
    </row>
    <row r="4" spans="1:6" ht="30.75" customHeight="1" x14ac:dyDescent="0.25">
      <c r="A4" s="37" t="s">
        <v>104</v>
      </c>
      <c r="B4" s="37"/>
      <c r="C4" s="37"/>
      <c r="D4" s="37"/>
      <c r="E4" s="37"/>
      <c r="F4" s="37"/>
    </row>
    <row r="6" spans="1:6" ht="30" customHeight="1" x14ac:dyDescent="0.25">
      <c r="A6" s="2" t="s">
        <v>105</v>
      </c>
      <c r="B6" s="2" t="s">
        <v>106</v>
      </c>
      <c r="C6" s="2" t="s">
        <v>107</v>
      </c>
      <c r="D6" s="2" t="s">
        <v>108</v>
      </c>
      <c r="E6" s="2" t="s">
        <v>109</v>
      </c>
      <c r="F6" s="2" t="s">
        <v>110</v>
      </c>
    </row>
    <row r="7" spans="1:6" ht="19.5" customHeight="1" x14ac:dyDescent="0.25">
      <c r="A7" s="12" t="s">
        <v>47</v>
      </c>
      <c r="B7" s="1" t="s">
        <v>111</v>
      </c>
      <c r="C7" s="1" t="s">
        <v>112</v>
      </c>
      <c r="D7" s="3"/>
      <c r="E7" s="27"/>
      <c r="F7" s="27"/>
    </row>
    <row r="8" spans="1:6" ht="27" customHeight="1" x14ac:dyDescent="0.25">
      <c r="A8" s="12" t="s">
        <v>47</v>
      </c>
      <c r="B8" s="1" t="s">
        <v>113</v>
      </c>
      <c r="C8" s="1" t="s">
        <v>114</v>
      </c>
      <c r="D8" s="3"/>
      <c r="E8" s="27"/>
      <c r="F8" s="27"/>
    </row>
    <row r="9" spans="1:6" ht="27" customHeight="1" x14ac:dyDescent="0.25">
      <c r="A9" s="12" t="s">
        <v>47</v>
      </c>
      <c r="B9" s="1" t="s">
        <v>115</v>
      </c>
      <c r="C9" s="1" t="s">
        <v>116</v>
      </c>
      <c r="D9" s="3"/>
      <c r="E9" s="27"/>
      <c r="F9" s="27"/>
    </row>
    <row r="10" spans="1:6" ht="19.5" customHeight="1" x14ac:dyDescent="0.25">
      <c r="A10" s="12" t="s">
        <v>50</v>
      </c>
      <c r="B10" s="1" t="s">
        <v>117</v>
      </c>
      <c r="C10" s="1" t="s">
        <v>118</v>
      </c>
      <c r="D10" s="3"/>
      <c r="E10" s="27"/>
      <c r="F10" s="27"/>
    </row>
    <row r="11" spans="1:6" ht="27" customHeight="1" x14ac:dyDescent="0.25">
      <c r="A11" s="12" t="s">
        <v>50</v>
      </c>
      <c r="B11" s="1" t="s">
        <v>119</v>
      </c>
      <c r="C11" s="1" t="s">
        <v>120</v>
      </c>
      <c r="D11" s="3"/>
      <c r="E11" s="27"/>
      <c r="F11" s="27"/>
    </row>
    <row r="12" spans="1:6" ht="19.5" customHeight="1" x14ac:dyDescent="0.25">
      <c r="A12" s="12" t="s">
        <v>50</v>
      </c>
      <c r="B12" s="1" t="s">
        <v>121</v>
      </c>
      <c r="C12" s="1" t="s">
        <v>122</v>
      </c>
      <c r="D12" s="3"/>
      <c r="E12" s="27"/>
      <c r="F12" s="27"/>
    </row>
    <row r="13" spans="1:6" ht="19.5" customHeight="1" x14ac:dyDescent="0.25">
      <c r="A13" s="12" t="s">
        <v>50</v>
      </c>
      <c r="B13" s="1" t="s">
        <v>123</v>
      </c>
      <c r="C13" s="1" t="s">
        <v>124</v>
      </c>
      <c r="D13" s="3"/>
      <c r="E13" s="27"/>
      <c r="F13" s="27"/>
    </row>
    <row r="14" spans="1:6" ht="19.5" customHeight="1" x14ac:dyDescent="0.25">
      <c r="A14" s="12" t="s">
        <v>50</v>
      </c>
      <c r="B14" s="1" t="s">
        <v>125</v>
      </c>
      <c r="C14" s="1" t="s">
        <v>126</v>
      </c>
      <c r="D14" s="3"/>
      <c r="E14" s="27"/>
      <c r="F14" s="27"/>
    </row>
    <row r="15" spans="1:6" ht="19.5" customHeight="1" x14ac:dyDescent="0.25">
      <c r="A15" s="12" t="s">
        <v>50</v>
      </c>
      <c r="B15" s="1" t="s">
        <v>127</v>
      </c>
      <c r="C15" s="1" t="s">
        <v>128</v>
      </c>
      <c r="D15" s="3"/>
      <c r="E15" s="27"/>
      <c r="F15" s="27"/>
    </row>
    <row r="16" spans="1:6" ht="19.5" customHeight="1" x14ac:dyDescent="0.25">
      <c r="A16" s="12" t="s">
        <v>52</v>
      </c>
      <c r="B16" s="1" t="s">
        <v>129</v>
      </c>
      <c r="C16" s="1" t="s">
        <v>130</v>
      </c>
      <c r="D16" s="3"/>
      <c r="E16" s="27"/>
      <c r="F16" s="27"/>
    </row>
    <row r="17" spans="1:6" ht="19.5" customHeight="1" x14ac:dyDescent="0.25">
      <c r="A17" s="12" t="s">
        <v>52</v>
      </c>
      <c r="B17" s="1" t="s">
        <v>131</v>
      </c>
      <c r="C17" s="1" t="s">
        <v>132</v>
      </c>
      <c r="D17" s="3"/>
      <c r="E17" s="27"/>
      <c r="F17" s="27"/>
    </row>
    <row r="18" spans="1:6" ht="27" customHeight="1" x14ac:dyDescent="0.25">
      <c r="A18" s="12" t="s">
        <v>52</v>
      </c>
      <c r="B18" s="1" t="s">
        <v>133</v>
      </c>
      <c r="C18" s="1" t="s">
        <v>134</v>
      </c>
      <c r="D18" s="3"/>
      <c r="E18" s="27"/>
      <c r="F18" s="27"/>
    </row>
    <row r="19" spans="1:6" ht="27" customHeight="1" x14ac:dyDescent="0.25">
      <c r="A19" s="12" t="s">
        <v>52</v>
      </c>
      <c r="B19" s="1" t="s">
        <v>135</v>
      </c>
      <c r="C19" s="1" t="s">
        <v>136</v>
      </c>
      <c r="D19" s="3"/>
      <c r="E19" s="27"/>
      <c r="F19" s="27"/>
    </row>
    <row r="20" spans="1:6" ht="19.5" customHeight="1" x14ac:dyDescent="0.25">
      <c r="A20" s="12" t="s">
        <v>52</v>
      </c>
      <c r="B20" s="1" t="s">
        <v>137</v>
      </c>
      <c r="C20" s="1" t="s">
        <v>138</v>
      </c>
      <c r="D20" s="3"/>
      <c r="E20" s="27"/>
      <c r="F20" s="27"/>
    </row>
    <row r="21" spans="1:6" ht="27" customHeight="1" x14ac:dyDescent="0.25">
      <c r="A21" s="12" t="s">
        <v>54</v>
      </c>
      <c r="B21" s="1" t="s">
        <v>139</v>
      </c>
      <c r="C21" s="1" t="s">
        <v>140</v>
      </c>
      <c r="D21" s="3"/>
      <c r="E21" s="27"/>
      <c r="F21" s="27"/>
    </row>
    <row r="22" spans="1:6" ht="27" customHeight="1" x14ac:dyDescent="0.25">
      <c r="A22" s="12" t="s">
        <v>54</v>
      </c>
      <c r="B22" s="1" t="s">
        <v>141</v>
      </c>
      <c r="C22" s="1" t="s">
        <v>142</v>
      </c>
      <c r="D22" s="3"/>
      <c r="E22" s="27"/>
      <c r="F22" s="27"/>
    </row>
    <row r="23" spans="1:6" ht="19.5" customHeight="1" x14ac:dyDescent="0.25">
      <c r="A23" s="12" t="s">
        <v>55</v>
      </c>
      <c r="B23" s="1" t="s">
        <v>143</v>
      </c>
      <c r="C23" s="1" t="s">
        <v>144</v>
      </c>
      <c r="D23" s="3"/>
      <c r="E23" s="27"/>
      <c r="F23" s="27"/>
    </row>
    <row r="24" spans="1:6" ht="19.5" customHeight="1" x14ac:dyDescent="0.25">
      <c r="A24" s="12" t="s">
        <v>55</v>
      </c>
      <c r="B24" s="1" t="s">
        <v>145</v>
      </c>
      <c r="C24" s="1" t="s">
        <v>146</v>
      </c>
      <c r="D24" s="3"/>
      <c r="E24" s="27"/>
      <c r="F24" s="27"/>
    </row>
    <row r="25" spans="1:6" ht="19.5" customHeight="1" x14ac:dyDescent="0.25">
      <c r="A25" s="12" t="s">
        <v>55</v>
      </c>
      <c r="B25" s="1" t="s">
        <v>147</v>
      </c>
      <c r="C25" s="1" t="s">
        <v>148</v>
      </c>
      <c r="D25" s="3"/>
      <c r="E25" s="27"/>
      <c r="F25" s="27"/>
    </row>
    <row r="26" spans="1:6" ht="19.5" customHeight="1" x14ac:dyDescent="0.25">
      <c r="A26" s="12" t="s">
        <v>55</v>
      </c>
      <c r="B26" s="1" t="s">
        <v>149</v>
      </c>
      <c r="C26" s="1" t="s">
        <v>150</v>
      </c>
      <c r="D26" s="3"/>
      <c r="E26" s="27"/>
      <c r="F26" s="27"/>
    </row>
    <row r="27" spans="1:6" ht="27" customHeight="1" x14ac:dyDescent="0.25">
      <c r="A27" s="12" t="s">
        <v>58</v>
      </c>
      <c r="B27" s="1" t="s">
        <v>151</v>
      </c>
      <c r="C27" s="1" t="s">
        <v>152</v>
      </c>
      <c r="D27" s="3"/>
      <c r="E27" s="27"/>
      <c r="F27" s="27"/>
    </row>
    <row r="28" spans="1:6" ht="27" customHeight="1" x14ac:dyDescent="0.25">
      <c r="A28" s="12" t="s">
        <v>58</v>
      </c>
      <c r="B28" s="1" t="s">
        <v>153</v>
      </c>
      <c r="C28" s="1" t="s">
        <v>154</v>
      </c>
      <c r="D28" s="3"/>
      <c r="E28" s="27"/>
      <c r="F28" s="27"/>
    </row>
    <row r="29" spans="1:6" ht="40.5" customHeight="1" x14ac:dyDescent="0.25">
      <c r="A29" s="12" t="s">
        <v>155</v>
      </c>
      <c r="B29" s="1" t="s">
        <v>156</v>
      </c>
      <c r="C29" s="1" t="s">
        <v>157</v>
      </c>
      <c r="D29" s="3"/>
      <c r="E29" s="27"/>
      <c r="F29" s="27"/>
    </row>
    <row r="30" spans="1:6" ht="19.5" customHeight="1" x14ac:dyDescent="0.25">
      <c r="A30" s="12" t="s">
        <v>60</v>
      </c>
      <c r="B30" s="1" t="s">
        <v>158</v>
      </c>
      <c r="C30" s="1" t="s">
        <v>159</v>
      </c>
      <c r="D30" s="3"/>
      <c r="E30" s="27"/>
      <c r="F30" s="27"/>
    </row>
    <row r="31" spans="1:6" ht="19.5" customHeight="1" x14ac:dyDescent="0.25">
      <c r="A31" s="12" t="s">
        <v>60</v>
      </c>
      <c r="B31" s="1" t="s">
        <v>160</v>
      </c>
      <c r="C31" s="1" t="s">
        <v>161</v>
      </c>
      <c r="D31" s="3"/>
      <c r="E31" s="27"/>
      <c r="F31" s="27"/>
    </row>
    <row r="32" spans="1:6" ht="19.5" customHeight="1" x14ac:dyDescent="0.25">
      <c r="A32" s="12" t="s">
        <v>60</v>
      </c>
      <c r="B32" s="1" t="s">
        <v>162</v>
      </c>
      <c r="C32" s="1" t="s">
        <v>163</v>
      </c>
      <c r="D32" s="3"/>
      <c r="E32" s="27"/>
      <c r="F32" s="27"/>
    </row>
    <row r="33" spans="1:6" ht="19.5" customHeight="1" x14ac:dyDescent="0.25">
      <c r="A33" s="12" t="s">
        <v>60</v>
      </c>
      <c r="B33" s="1" t="s">
        <v>164</v>
      </c>
      <c r="C33" s="1" t="s">
        <v>165</v>
      </c>
      <c r="D33" s="3"/>
      <c r="E33" s="27"/>
      <c r="F33" s="27"/>
    </row>
    <row r="34" spans="1:6" ht="27" customHeight="1" x14ac:dyDescent="0.25">
      <c r="A34" s="12" t="s">
        <v>60</v>
      </c>
      <c r="B34" s="1" t="s">
        <v>166</v>
      </c>
      <c r="C34" s="1" t="s">
        <v>167</v>
      </c>
      <c r="D34" s="3"/>
      <c r="E34" s="27"/>
      <c r="F34" s="27"/>
    </row>
    <row r="35" spans="1:6" ht="19.5" customHeight="1" x14ac:dyDescent="0.25">
      <c r="A35" s="12" t="s">
        <v>62</v>
      </c>
      <c r="B35" s="1" t="s">
        <v>168</v>
      </c>
      <c r="C35" s="1" t="s">
        <v>169</v>
      </c>
      <c r="D35" s="3"/>
      <c r="E35" s="27"/>
      <c r="F35" s="27"/>
    </row>
    <row r="36" spans="1:6" ht="19.5" customHeight="1" x14ac:dyDescent="0.25">
      <c r="A36" s="12" t="s">
        <v>62</v>
      </c>
      <c r="B36" s="1" t="s">
        <v>170</v>
      </c>
      <c r="C36" s="1" t="s">
        <v>171</v>
      </c>
      <c r="D36" s="3"/>
      <c r="E36" s="27"/>
      <c r="F36" s="27"/>
    </row>
    <row r="37" spans="1:6" ht="27" customHeight="1" x14ac:dyDescent="0.25">
      <c r="A37" s="12" t="s">
        <v>62</v>
      </c>
      <c r="B37" s="1" t="s">
        <v>172</v>
      </c>
      <c r="C37" s="1" t="s">
        <v>173</v>
      </c>
      <c r="D37" s="3"/>
      <c r="E37" s="27"/>
      <c r="F37" s="27"/>
    </row>
    <row r="38" spans="1:6" ht="19.5" customHeight="1" x14ac:dyDescent="0.25">
      <c r="A38" s="12" t="s">
        <v>62</v>
      </c>
      <c r="B38" s="1" t="s">
        <v>174</v>
      </c>
      <c r="C38" s="1" t="s">
        <v>175</v>
      </c>
      <c r="D38" s="3"/>
      <c r="E38" s="27"/>
      <c r="F38" s="27"/>
    </row>
    <row r="39" spans="1:6" ht="27" customHeight="1" x14ac:dyDescent="0.25">
      <c r="A39" s="12" t="s">
        <v>62</v>
      </c>
      <c r="B39" s="1" t="s">
        <v>176</v>
      </c>
      <c r="C39" s="1" t="s">
        <v>177</v>
      </c>
      <c r="D39" s="3"/>
      <c r="E39" s="27"/>
      <c r="F39" s="27"/>
    </row>
    <row r="40" spans="1:6" ht="27" customHeight="1" x14ac:dyDescent="0.25">
      <c r="A40" s="12" t="s">
        <v>64</v>
      </c>
      <c r="B40" s="1" t="s">
        <v>178</v>
      </c>
      <c r="C40" s="1" t="s">
        <v>179</v>
      </c>
      <c r="D40" s="3"/>
      <c r="E40" s="27"/>
      <c r="F40" s="27"/>
    </row>
    <row r="41" spans="1:6" ht="40.5" customHeight="1" x14ac:dyDescent="0.25">
      <c r="A41" s="12" t="s">
        <v>64</v>
      </c>
      <c r="B41" s="1" t="s">
        <v>180</v>
      </c>
      <c r="C41" s="1" t="s">
        <v>181</v>
      </c>
      <c r="D41" s="3"/>
      <c r="E41" s="27"/>
      <c r="F41" s="27"/>
    </row>
    <row r="42" spans="1:6" ht="27" customHeight="1" x14ac:dyDescent="0.25">
      <c r="A42" s="12" t="s">
        <v>182</v>
      </c>
      <c r="B42" s="1" t="s">
        <v>183</v>
      </c>
      <c r="C42" s="1" t="s">
        <v>184</v>
      </c>
      <c r="D42" s="3"/>
      <c r="E42" s="27"/>
      <c r="F42" s="27"/>
    </row>
    <row r="43" spans="1:6" ht="27" customHeight="1" x14ac:dyDescent="0.25">
      <c r="A43" s="12" t="s">
        <v>182</v>
      </c>
      <c r="B43" s="1" t="s">
        <v>185</v>
      </c>
      <c r="C43" s="1" t="s">
        <v>186</v>
      </c>
      <c r="D43" s="3"/>
      <c r="E43" s="27"/>
      <c r="F43" s="27"/>
    </row>
    <row r="44" spans="1:6" ht="19.5" customHeight="1" x14ac:dyDescent="0.25">
      <c r="A44" s="12" t="s">
        <v>182</v>
      </c>
      <c r="B44" s="1" t="s">
        <v>187</v>
      </c>
      <c r="C44" s="1" t="s">
        <v>188</v>
      </c>
      <c r="D44" s="3"/>
      <c r="E44" s="27"/>
      <c r="F44" s="27"/>
    </row>
    <row r="45" spans="1:6" ht="27" customHeight="1" x14ac:dyDescent="0.25">
      <c r="A45" s="12" t="s">
        <v>182</v>
      </c>
      <c r="B45" s="1" t="s">
        <v>189</v>
      </c>
      <c r="C45" s="1" t="s">
        <v>190</v>
      </c>
      <c r="D45" s="3"/>
      <c r="E45" s="27"/>
      <c r="F45" s="27"/>
    </row>
    <row r="46" spans="1:6" ht="40.5" customHeight="1" x14ac:dyDescent="0.25">
      <c r="A46" s="12" t="s">
        <v>182</v>
      </c>
      <c r="B46" s="1" t="s">
        <v>191</v>
      </c>
      <c r="C46" s="1" t="s">
        <v>192</v>
      </c>
      <c r="D46" s="3"/>
      <c r="E46" s="27"/>
      <c r="F46" s="27"/>
    </row>
    <row r="47" spans="1:6" ht="40.5" customHeight="1" x14ac:dyDescent="0.25">
      <c r="A47" s="12" t="s">
        <v>182</v>
      </c>
      <c r="B47" s="1" t="s">
        <v>193</v>
      </c>
      <c r="C47" s="1" t="s">
        <v>194</v>
      </c>
      <c r="D47" s="3"/>
      <c r="E47" s="27"/>
      <c r="F47" s="27"/>
    </row>
    <row r="48" spans="1:6" ht="27" customHeight="1" x14ac:dyDescent="0.25">
      <c r="A48" s="12" t="s">
        <v>182</v>
      </c>
      <c r="B48" s="1" t="s">
        <v>195</v>
      </c>
      <c r="C48" s="1" t="s">
        <v>196</v>
      </c>
      <c r="D48" s="3"/>
      <c r="E48" s="27"/>
      <c r="F48" s="27"/>
    </row>
    <row r="50" spans="2:3" x14ac:dyDescent="0.25">
      <c r="B50" s="15" t="s">
        <v>197</v>
      </c>
      <c r="C50" s="28">
        <f>COUNTIF(E7:E48,"No")</f>
        <v>0</v>
      </c>
    </row>
    <row r="51" spans="2:3" x14ac:dyDescent="0.25">
      <c r="B51" s="15" t="s">
        <v>198</v>
      </c>
      <c r="C51" s="28">
        <f>COUNTBLANK(E7:E48)</f>
        <v>42</v>
      </c>
    </row>
  </sheetData>
  <mergeCells count="1">
    <mergeCell ref="A4:F4"/>
  </mergeCells>
  <dataValidations count="1">
    <dataValidation type="list" allowBlank="1" sqref="E7:E48" xr:uid="{00000000-0002-0000-0300-000000000000}">
      <formula1>"Sí,No"</formula1>
      <formula2>0</formula2>
    </dataValidation>
  </dataValidations>
  <pageMargins left="0.75" right="0.75" top="1" bottom="1" header="0.511811023622047" footer="0.5"/>
  <pageSetup scale="81" fitToHeight="0" orientation="landscape" horizontalDpi="300" verticalDpi="300" r:id="rId1"/>
  <headerFooter>
    <oddFooter>&amp;CAnejo A · Cumplimiento Radiografía Digital Fija (DR) · Página &amp;P de &amp;N</oddFooter>
  </headerFooter>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5"/>
  <sheetViews>
    <sheetView view="pageBreakPreview" topLeftCell="A16" zoomScale="145" zoomScaleNormal="145" zoomScaleSheetLayoutView="145" workbookViewId="0">
      <selection activeCell="A35" sqref="A35:F35"/>
    </sheetView>
  </sheetViews>
  <sheetFormatPr defaultColWidth="8.5703125" defaultRowHeight="15" x14ac:dyDescent="0.25"/>
  <cols>
    <col min="1" max="1" width="10" customWidth="1"/>
    <col min="2" max="2" width="66" customWidth="1"/>
    <col min="3" max="3" width="8" customWidth="1"/>
    <col min="4" max="4" width="11" customWidth="1"/>
    <col min="5" max="6" width="18" customWidth="1"/>
  </cols>
  <sheetData>
    <row r="1" spans="1:6" ht="16.5" x14ac:dyDescent="0.25">
      <c r="A1" s="9" t="s">
        <v>36</v>
      </c>
    </row>
    <row r="2" spans="1:6" ht="15.75" x14ac:dyDescent="0.25">
      <c r="A2" s="19" t="s">
        <v>31</v>
      </c>
    </row>
    <row r="3" spans="1:6" ht="18" customHeight="1" x14ac:dyDescent="0.25">
      <c r="A3" s="20" t="s">
        <v>22</v>
      </c>
      <c r="C3" s="31"/>
      <c r="D3" s="31"/>
      <c r="E3" s="31"/>
      <c r="F3" s="31"/>
    </row>
    <row r="4" spans="1:6" ht="18" customHeight="1" x14ac:dyDescent="0.25">
      <c r="A4" s="20" t="s">
        <v>37</v>
      </c>
      <c r="C4" s="31"/>
      <c r="D4" s="31"/>
      <c r="E4" s="31"/>
      <c r="F4" s="31"/>
    </row>
    <row r="5" spans="1:6" ht="18" customHeight="1" x14ac:dyDescent="0.25">
      <c r="A5" s="20" t="s">
        <v>38</v>
      </c>
      <c r="C5" s="31"/>
      <c r="D5" s="31"/>
      <c r="E5" s="31"/>
      <c r="F5" s="31"/>
    </row>
    <row r="6" spans="1:6" ht="18" customHeight="1" x14ac:dyDescent="0.25">
      <c r="A6" s="20" t="s">
        <v>39</v>
      </c>
      <c r="C6" s="31"/>
      <c r="D6" s="31"/>
      <c r="E6" s="31"/>
      <c r="F6" s="31"/>
    </row>
    <row r="8" spans="1:6" x14ac:dyDescent="0.25">
      <c r="A8" s="21" t="s">
        <v>40</v>
      </c>
    </row>
    <row r="9" spans="1:6" ht="30" customHeight="1" x14ac:dyDescent="0.25">
      <c r="A9" s="2" t="s">
        <v>41</v>
      </c>
      <c r="B9" s="2" t="s">
        <v>42</v>
      </c>
      <c r="C9" s="2" t="s">
        <v>43</v>
      </c>
      <c r="D9" s="2" t="s">
        <v>44</v>
      </c>
      <c r="E9" s="2" t="s">
        <v>45</v>
      </c>
      <c r="F9" s="2" t="s">
        <v>46</v>
      </c>
    </row>
    <row r="10" spans="1:6" ht="54" customHeight="1" x14ac:dyDescent="0.25">
      <c r="A10" s="12" t="s">
        <v>199</v>
      </c>
      <c r="B10" s="1" t="s">
        <v>200</v>
      </c>
      <c r="C10" s="12">
        <v>1</v>
      </c>
      <c r="D10" s="12" t="s">
        <v>49</v>
      </c>
      <c r="E10" s="22"/>
      <c r="F10" s="13">
        <f t="shared" ref="F10:F23" si="0">C10*E10</f>
        <v>0</v>
      </c>
    </row>
    <row r="11" spans="1:6" ht="30" customHeight="1" x14ac:dyDescent="0.25">
      <c r="A11" s="12" t="s">
        <v>201</v>
      </c>
      <c r="B11" s="1" t="s">
        <v>202</v>
      </c>
      <c r="C11" s="12">
        <v>1</v>
      </c>
      <c r="D11" s="12" t="s">
        <v>44</v>
      </c>
      <c r="E11" s="22"/>
      <c r="F11" s="13">
        <f t="shared" si="0"/>
        <v>0</v>
      </c>
    </row>
    <row r="12" spans="1:6" ht="30" customHeight="1" x14ac:dyDescent="0.25">
      <c r="A12" s="12" t="s">
        <v>203</v>
      </c>
      <c r="B12" s="1" t="s">
        <v>204</v>
      </c>
      <c r="C12" s="12">
        <v>1</v>
      </c>
      <c r="D12" s="12" t="s">
        <v>44</v>
      </c>
      <c r="E12" s="22"/>
      <c r="F12" s="13">
        <f t="shared" si="0"/>
        <v>0</v>
      </c>
    </row>
    <row r="13" spans="1:6" ht="30" customHeight="1" x14ac:dyDescent="0.25">
      <c r="A13" s="12" t="s">
        <v>205</v>
      </c>
      <c r="B13" s="1" t="s">
        <v>206</v>
      </c>
      <c r="C13" s="12">
        <v>1</v>
      </c>
      <c r="D13" s="12" t="s">
        <v>44</v>
      </c>
      <c r="E13" s="22"/>
      <c r="F13" s="13">
        <f t="shared" si="0"/>
        <v>0</v>
      </c>
    </row>
    <row r="14" spans="1:6" ht="30" customHeight="1" x14ac:dyDescent="0.25">
      <c r="A14" s="12" t="s">
        <v>207</v>
      </c>
      <c r="B14" s="1" t="s">
        <v>208</v>
      </c>
      <c r="C14" s="12">
        <v>1</v>
      </c>
      <c r="D14" s="12" t="s">
        <v>44</v>
      </c>
      <c r="E14" s="22"/>
      <c r="F14" s="13">
        <f t="shared" si="0"/>
        <v>0</v>
      </c>
    </row>
    <row r="15" spans="1:6" ht="40.5" customHeight="1" x14ac:dyDescent="0.25">
      <c r="A15" s="12" t="s">
        <v>209</v>
      </c>
      <c r="B15" s="1" t="s">
        <v>210</v>
      </c>
      <c r="C15" s="12">
        <v>1</v>
      </c>
      <c r="D15" s="12" t="s">
        <v>57</v>
      </c>
      <c r="E15" s="22"/>
      <c r="F15" s="13">
        <f t="shared" si="0"/>
        <v>0</v>
      </c>
    </row>
    <row r="16" spans="1:6" ht="54" customHeight="1" x14ac:dyDescent="0.25">
      <c r="A16" s="12" t="s">
        <v>211</v>
      </c>
      <c r="B16" s="1" t="s">
        <v>212</v>
      </c>
      <c r="C16" s="12">
        <v>1</v>
      </c>
      <c r="D16" s="12" t="s">
        <v>57</v>
      </c>
      <c r="E16" s="22"/>
      <c r="F16" s="13">
        <f t="shared" si="0"/>
        <v>0</v>
      </c>
    </row>
    <row r="17" spans="1:6" ht="30" customHeight="1" x14ac:dyDescent="0.25">
      <c r="A17" s="12" t="s">
        <v>213</v>
      </c>
      <c r="B17" s="1" t="s">
        <v>214</v>
      </c>
      <c r="C17" s="12">
        <v>1</v>
      </c>
      <c r="D17" s="12" t="s">
        <v>57</v>
      </c>
      <c r="E17" s="22"/>
      <c r="F17" s="13">
        <f t="shared" si="0"/>
        <v>0</v>
      </c>
    </row>
    <row r="18" spans="1:6" ht="30" customHeight="1" x14ac:dyDescent="0.25">
      <c r="A18" s="12" t="s">
        <v>215</v>
      </c>
      <c r="B18" s="1" t="s">
        <v>216</v>
      </c>
      <c r="C18" s="12">
        <v>1</v>
      </c>
      <c r="D18" s="12" t="s">
        <v>57</v>
      </c>
      <c r="E18" s="22"/>
      <c r="F18" s="13">
        <f t="shared" si="0"/>
        <v>0</v>
      </c>
    </row>
    <row r="19" spans="1:6" ht="67.5" customHeight="1" x14ac:dyDescent="0.25">
      <c r="A19" s="12" t="s">
        <v>217</v>
      </c>
      <c r="B19" s="1" t="s">
        <v>67</v>
      </c>
      <c r="C19" s="12">
        <v>1</v>
      </c>
      <c r="D19" s="12" t="s">
        <v>68</v>
      </c>
      <c r="E19" s="22"/>
      <c r="F19" s="13">
        <f t="shared" si="0"/>
        <v>0</v>
      </c>
    </row>
    <row r="20" spans="1:6" ht="30" customHeight="1" x14ac:dyDescent="0.25">
      <c r="A20" s="12" t="s">
        <v>218</v>
      </c>
      <c r="B20" s="1" t="s">
        <v>219</v>
      </c>
      <c r="C20" s="12">
        <v>1</v>
      </c>
      <c r="D20" s="12" t="s">
        <v>68</v>
      </c>
      <c r="E20" s="22"/>
      <c r="F20" s="13">
        <f t="shared" si="0"/>
        <v>0</v>
      </c>
    </row>
    <row r="21" spans="1:6" ht="30" customHeight="1" x14ac:dyDescent="0.25">
      <c r="A21" s="12" t="s">
        <v>220</v>
      </c>
      <c r="B21" s="1" t="s">
        <v>221</v>
      </c>
      <c r="C21" s="12">
        <v>1</v>
      </c>
      <c r="D21" s="12" t="s">
        <v>68</v>
      </c>
      <c r="E21" s="22"/>
      <c r="F21" s="13">
        <f t="shared" si="0"/>
        <v>0</v>
      </c>
    </row>
    <row r="22" spans="1:6" ht="30" customHeight="1" x14ac:dyDescent="0.25">
      <c r="A22" s="12" t="s">
        <v>222</v>
      </c>
      <c r="B22" s="1" t="s">
        <v>82</v>
      </c>
      <c r="C22" s="12">
        <v>1</v>
      </c>
      <c r="D22" s="12" t="s">
        <v>68</v>
      </c>
      <c r="E22" s="22"/>
      <c r="F22" s="13">
        <f t="shared" si="0"/>
        <v>0</v>
      </c>
    </row>
    <row r="23" spans="1:6" ht="54" customHeight="1" x14ac:dyDescent="0.25">
      <c r="A23" s="12" t="s">
        <v>223</v>
      </c>
      <c r="B23" s="1" t="s">
        <v>224</v>
      </c>
      <c r="C23" s="12">
        <v>1</v>
      </c>
      <c r="D23" s="12" t="s">
        <v>68</v>
      </c>
      <c r="E23" s="22"/>
      <c r="F23" s="13">
        <f t="shared" si="0"/>
        <v>0</v>
      </c>
    </row>
    <row r="24" spans="1:6" ht="37.5" customHeight="1" x14ac:dyDescent="0.25">
      <c r="A24" s="16"/>
      <c r="B24" s="23" t="s">
        <v>85</v>
      </c>
      <c r="C24" s="16"/>
      <c r="D24" s="16"/>
      <c r="E24" s="16"/>
      <c r="F24" s="24">
        <f>SUM(F10:F23)</f>
        <v>0</v>
      </c>
    </row>
    <row r="26" spans="1:6" x14ac:dyDescent="0.25">
      <c r="A26" s="21" t="s">
        <v>86</v>
      </c>
    </row>
    <row r="27" spans="1:6" ht="30" customHeight="1" x14ac:dyDescent="0.25">
      <c r="A27" s="2" t="s">
        <v>87</v>
      </c>
      <c r="B27" s="32" t="s">
        <v>88</v>
      </c>
      <c r="C27" s="32"/>
      <c r="D27" s="32"/>
      <c r="E27" s="2" t="s">
        <v>89</v>
      </c>
      <c r="F27" s="2" t="s">
        <v>90</v>
      </c>
    </row>
    <row r="28" spans="1:6" ht="27" customHeight="1" x14ac:dyDescent="0.25">
      <c r="A28" s="12" t="s">
        <v>91</v>
      </c>
      <c r="B28" s="30" t="s">
        <v>92</v>
      </c>
      <c r="C28" s="30"/>
      <c r="D28" s="30"/>
      <c r="E28" s="25"/>
      <c r="F28" s="26" t="str">
        <f>IF(E28="","Pendiente",IF(E28&lt;=180,"Cumple","No cumple"))</f>
        <v>Pendiente</v>
      </c>
    </row>
    <row r="29" spans="1:6" ht="27" customHeight="1" x14ac:dyDescent="0.25">
      <c r="A29" s="12" t="s">
        <v>93</v>
      </c>
      <c r="B29" s="30" t="s">
        <v>94</v>
      </c>
      <c r="C29" s="30"/>
      <c r="D29" s="30"/>
      <c r="E29" s="25"/>
      <c r="F29" s="26" t="str">
        <f>IF(E29="","Pendiente","Informado")</f>
        <v>Pendiente</v>
      </c>
    </row>
    <row r="30" spans="1:6" ht="24" customHeight="1" x14ac:dyDescent="0.25">
      <c r="A30" s="12" t="s">
        <v>95</v>
      </c>
      <c r="B30" s="30" t="s">
        <v>96</v>
      </c>
      <c r="C30" s="30"/>
      <c r="D30" s="30"/>
      <c r="E30" s="25"/>
      <c r="F30" s="26" t="str">
        <f>IF(E30="","Pendiente",IF(E30&gt;=5,"Cumple","No cumple"))</f>
        <v>Pendiente</v>
      </c>
    </row>
    <row r="31" spans="1:6" ht="24" customHeight="1" x14ac:dyDescent="0.25">
      <c r="A31" s="12" t="s">
        <v>97</v>
      </c>
      <c r="B31" s="30" t="s">
        <v>98</v>
      </c>
      <c r="C31" s="30"/>
      <c r="D31" s="30"/>
      <c r="E31" s="25"/>
      <c r="F31" s="26" t="str">
        <f>IF(E31="","Pendiente",IF(E31&gt;=16,"Cumple","No cumple"))</f>
        <v>Pendiente</v>
      </c>
    </row>
    <row r="32" spans="1:6" ht="27" customHeight="1" x14ac:dyDescent="0.25">
      <c r="A32" s="12" t="s">
        <v>99</v>
      </c>
      <c r="B32" s="30" t="s">
        <v>100</v>
      </c>
      <c r="C32" s="30"/>
      <c r="D32" s="30"/>
      <c r="E32" s="25"/>
      <c r="F32" s="26" t="str">
        <f>IF(E32="","Pendiente",IF(E32&gt;=7,"Cumple","No cumple"))</f>
        <v>Pendiente</v>
      </c>
    </row>
    <row r="33" spans="1:6" ht="24" customHeight="1" x14ac:dyDescent="0.25">
      <c r="A33" s="12" t="s">
        <v>101</v>
      </c>
      <c r="B33" s="30" t="s">
        <v>102</v>
      </c>
      <c r="C33" s="30"/>
      <c r="D33" s="30"/>
      <c r="E33" s="25"/>
      <c r="F33" s="26" t="str">
        <f>IF(E33="","Pendiente",IF(E33&gt;=120,"Cumple","No cumple"))</f>
        <v>Pendiente</v>
      </c>
    </row>
    <row r="35" spans="1:6" ht="60" customHeight="1" x14ac:dyDescent="0.25">
      <c r="A35" s="36" t="s">
        <v>481</v>
      </c>
      <c r="B35" s="35"/>
      <c r="C35" s="35"/>
      <c r="D35" s="35"/>
      <c r="E35" s="35"/>
      <c r="F35" s="35"/>
    </row>
  </sheetData>
  <mergeCells count="12">
    <mergeCell ref="A35:F35"/>
    <mergeCell ref="C3:F3"/>
    <mergeCell ref="C4:F4"/>
    <mergeCell ref="C5:F5"/>
    <mergeCell ref="C6:F6"/>
    <mergeCell ref="B27:D27"/>
    <mergeCell ref="B33:D33"/>
    <mergeCell ref="B28:D28"/>
    <mergeCell ref="B29:D29"/>
    <mergeCell ref="B30:D30"/>
    <mergeCell ref="B31:D31"/>
    <mergeCell ref="B32:D32"/>
  </mergeCells>
  <dataValidations count="2">
    <dataValidation type="decimal" operator="greaterThanOrEqual" allowBlank="1" showErrorMessage="1" errorTitle="Valor no válido" error="Indique un número." sqref="E28:E33" xr:uid="{00000000-0002-0000-0400-000000000000}">
      <formula1>0</formula1>
      <formula2>0</formula2>
    </dataValidation>
    <dataValidation type="list" allowBlank="1" sqref="C6" xr:uid="{00000000-0002-0000-0400-000001000000}">
      <formula1>"Sí,N/B"</formula1>
      <formula2>0</formula2>
    </dataValidation>
  </dataValidations>
  <pageMargins left="0.75" right="0.75" top="1" bottom="1" header="0.511811023622047" footer="0.5"/>
  <pageSetup scale="92" fitToHeight="0" orientation="landscape" horizontalDpi="300" verticalDpi="300" r:id="rId1"/>
  <headerFooter>
    <oddFooter>&amp;CAnejo A · Ultrasonido Diagnóstico General · Página &amp;P de &amp;N</oddFooter>
  </headerFooter>
  <rowBreaks count="2" manualBreakCount="2">
    <brk id="18" max="5" man="1"/>
    <brk id="25"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3"/>
  <sheetViews>
    <sheetView view="pageBreakPreview" zoomScale="130" zoomScaleNormal="100" zoomScaleSheetLayoutView="130" workbookViewId="0">
      <pane ySplit="6" topLeftCell="A37" activePane="bottomLeft" state="frozen"/>
      <selection pane="bottomLeft" activeCell="B3" sqref="B3"/>
    </sheetView>
  </sheetViews>
  <sheetFormatPr defaultColWidth="8.5703125" defaultRowHeight="15" x14ac:dyDescent="0.25"/>
  <cols>
    <col min="1" max="1" width="8" customWidth="1"/>
    <col min="2" max="2" width="30" customWidth="1"/>
    <col min="3" max="3" width="52" customWidth="1"/>
    <col min="4" max="4" width="34" customWidth="1"/>
    <col min="5" max="5" width="10" customWidth="1"/>
    <col min="6" max="6" width="14" customWidth="1"/>
  </cols>
  <sheetData>
    <row r="1" spans="1:6" ht="16.5" x14ac:dyDescent="0.25">
      <c r="A1" s="38" t="s">
        <v>103</v>
      </c>
      <c r="B1" s="38"/>
      <c r="C1" s="38"/>
      <c r="D1" s="38"/>
      <c r="E1" s="38"/>
      <c r="F1" s="38"/>
    </row>
    <row r="2" spans="1:6" ht="15.75" x14ac:dyDescent="0.25">
      <c r="A2" s="39" t="s">
        <v>31</v>
      </c>
      <c r="B2" s="39"/>
      <c r="C2" s="39"/>
      <c r="D2" s="39"/>
      <c r="E2" s="39"/>
      <c r="F2" s="39"/>
    </row>
    <row r="3" spans="1:6" x14ac:dyDescent="0.25">
      <c r="A3" s="20" t="s">
        <v>38</v>
      </c>
      <c r="C3" s="16" t="str">
        <f>IF('Partida 2'!C5="","",'Partida 2'!C5)</f>
        <v/>
      </c>
    </row>
    <row r="4" spans="1:6" ht="30.75" customHeight="1" x14ac:dyDescent="0.25">
      <c r="A4" s="37" t="s">
        <v>104</v>
      </c>
      <c r="B4" s="37"/>
      <c r="C4" s="37"/>
      <c r="D4" s="37"/>
      <c r="E4" s="37"/>
      <c r="F4" s="37"/>
    </row>
    <row r="6" spans="1:6" ht="30" customHeight="1" x14ac:dyDescent="0.25">
      <c r="A6" s="2" t="s">
        <v>105</v>
      </c>
      <c r="B6" s="2" t="s">
        <v>106</v>
      </c>
      <c r="C6" s="2" t="s">
        <v>107</v>
      </c>
      <c r="D6" s="2" t="s">
        <v>108</v>
      </c>
      <c r="E6" s="2" t="s">
        <v>109</v>
      </c>
      <c r="F6" s="2" t="s">
        <v>110</v>
      </c>
    </row>
    <row r="7" spans="1:6" ht="27" customHeight="1" x14ac:dyDescent="0.25">
      <c r="A7" s="12" t="s">
        <v>199</v>
      </c>
      <c r="B7" s="1" t="s">
        <v>111</v>
      </c>
      <c r="C7" s="1" t="s">
        <v>225</v>
      </c>
      <c r="D7" s="3"/>
      <c r="E7" s="27"/>
      <c r="F7" s="27"/>
    </row>
    <row r="8" spans="1:6" ht="19.5" customHeight="1" x14ac:dyDescent="0.25">
      <c r="A8" s="12" t="s">
        <v>199</v>
      </c>
      <c r="B8" s="1" t="s">
        <v>226</v>
      </c>
      <c r="C8" s="1" t="s">
        <v>227</v>
      </c>
      <c r="D8" s="3"/>
      <c r="E8" s="27"/>
      <c r="F8" s="27"/>
    </row>
    <row r="9" spans="1:6" ht="19.5" customHeight="1" x14ac:dyDescent="0.25">
      <c r="A9" s="12" t="s">
        <v>199</v>
      </c>
      <c r="B9" s="1" t="s">
        <v>228</v>
      </c>
      <c r="C9" s="1" t="s">
        <v>229</v>
      </c>
      <c r="D9" s="3"/>
      <c r="E9" s="27"/>
      <c r="F9" s="27"/>
    </row>
    <row r="10" spans="1:6" ht="19.5" customHeight="1" x14ac:dyDescent="0.25">
      <c r="A10" s="12" t="s">
        <v>199</v>
      </c>
      <c r="B10" s="1" t="s">
        <v>230</v>
      </c>
      <c r="C10" s="1" t="s">
        <v>231</v>
      </c>
      <c r="D10" s="3"/>
      <c r="E10" s="27"/>
      <c r="F10" s="27"/>
    </row>
    <row r="11" spans="1:6" ht="19.5" customHeight="1" x14ac:dyDescent="0.25">
      <c r="A11" s="12" t="s">
        <v>201</v>
      </c>
      <c r="B11" s="1" t="s">
        <v>232</v>
      </c>
      <c r="C11" s="1" t="s">
        <v>233</v>
      </c>
      <c r="D11" s="3"/>
      <c r="E11" s="27"/>
      <c r="F11" s="27"/>
    </row>
    <row r="12" spans="1:6" ht="19.5" customHeight="1" x14ac:dyDescent="0.25">
      <c r="A12" s="12" t="s">
        <v>201</v>
      </c>
      <c r="B12" s="1" t="s">
        <v>234</v>
      </c>
      <c r="C12" s="1" t="s">
        <v>235</v>
      </c>
      <c r="D12" s="3"/>
      <c r="E12" s="27"/>
      <c r="F12" s="27"/>
    </row>
    <row r="13" spans="1:6" ht="19.5" customHeight="1" x14ac:dyDescent="0.25">
      <c r="A13" s="12" t="s">
        <v>201</v>
      </c>
      <c r="B13" s="1" t="s">
        <v>236</v>
      </c>
      <c r="C13" s="1" t="s">
        <v>237</v>
      </c>
      <c r="D13" s="3"/>
      <c r="E13" s="27"/>
      <c r="F13" s="27"/>
    </row>
    <row r="14" spans="1:6" ht="19.5" customHeight="1" x14ac:dyDescent="0.25">
      <c r="A14" s="12" t="s">
        <v>201</v>
      </c>
      <c r="B14" s="1" t="s">
        <v>238</v>
      </c>
      <c r="C14" s="1" t="s">
        <v>239</v>
      </c>
      <c r="D14" s="3"/>
      <c r="E14" s="27"/>
      <c r="F14" s="27"/>
    </row>
    <row r="15" spans="1:6" ht="19.5" customHeight="1" x14ac:dyDescent="0.25">
      <c r="A15" s="12" t="s">
        <v>203</v>
      </c>
      <c r="B15" s="1" t="s">
        <v>240</v>
      </c>
      <c r="C15" s="1" t="s">
        <v>150</v>
      </c>
      <c r="D15" s="3"/>
      <c r="E15" s="27"/>
      <c r="F15" s="27"/>
    </row>
    <row r="16" spans="1:6" ht="19.5" customHeight="1" x14ac:dyDescent="0.25">
      <c r="A16" s="12" t="s">
        <v>203</v>
      </c>
      <c r="B16" s="1" t="s">
        <v>241</v>
      </c>
      <c r="C16" s="1" t="s">
        <v>150</v>
      </c>
      <c r="D16" s="3"/>
      <c r="E16" s="27"/>
      <c r="F16" s="27"/>
    </row>
    <row r="17" spans="1:6" ht="19.5" customHeight="1" x14ac:dyDescent="0.25">
      <c r="A17" s="12" t="s">
        <v>203</v>
      </c>
      <c r="B17" s="1" t="s">
        <v>242</v>
      </c>
      <c r="C17" s="1" t="s">
        <v>150</v>
      </c>
      <c r="D17" s="3"/>
      <c r="E17" s="27"/>
      <c r="F17" s="27"/>
    </row>
    <row r="18" spans="1:6" ht="19.5" customHeight="1" x14ac:dyDescent="0.25">
      <c r="A18" s="12" t="s">
        <v>203</v>
      </c>
      <c r="B18" s="1" t="s">
        <v>243</v>
      </c>
      <c r="C18" s="1" t="s">
        <v>150</v>
      </c>
      <c r="D18" s="3"/>
      <c r="E18" s="27"/>
      <c r="F18" s="27"/>
    </row>
    <row r="19" spans="1:6" ht="19.5" customHeight="1" x14ac:dyDescent="0.25">
      <c r="A19" s="12" t="s">
        <v>203</v>
      </c>
      <c r="B19" s="1" t="s">
        <v>244</v>
      </c>
      <c r="C19" s="1" t="s">
        <v>150</v>
      </c>
      <c r="D19" s="3"/>
      <c r="E19" s="27"/>
      <c r="F19" s="27"/>
    </row>
    <row r="20" spans="1:6" ht="19.5" customHeight="1" x14ac:dyDescent="0.25">
      <c r="A20" s="12" t="s">
        <v>203</v>
      </c>
      <c r="B20" s="1" t="s">
        <v>245</v>
      </c>
      <c r="C20" s="1" t="s">
        <v>150</v>
      </c>
      <c r="D20" s="3"/>
      <c r="E20" s="27"/>
      <c r="F20" s="27"/>
    </row>
    <row r="21" spans="1:6" ht="19.5" customHeight="1" x14ac:dyDescent="0.25">
      <c r="A21" s="12" t="s">
        <v>203</v>
      </c>
      <c r="B21" s="1" t="s">
        <v>246</v>
      </c>
      <c r="C21" s="1" t="s">
        <v>150</v>
      </c>
      <c r="D21" s="3"/>
      <c r="E21" s="27"/>
      <c r="F21" s="27"/>
    </row>
    <row r="22" spans="1:6" ht="19.5" customHeight="1" x14ac:dyDescent="0.25">
      <c r="A22" s="12" t="s">
        <v>203</v>
      </c>
      <c r="B22" s="1" t="s">
        <v>247</v>
      </c>
      <c r="C22" s="1" t="s">
        <v>150</v>
      </c>
      <c r="D22" s="3"/>
      <c r="E22" s="27"/>
      <c r="F22" s="27"/>
    </row>
    <row r="23" spans="1:6" ht="19.5" customHeight="1" x14ac:dyDescent="0.25">
      <c r="A23" s="12" t="s">
        <v>203</v>
      </c>
      <c r="B23" s="1" t="s">
        <v>248</v>
      </c>
      <c r="C23" s="1" t="s">
        <v>150</v>
      </c>
      <c r="D23" s="3"/>
      <c r="E23" s="27"/>
      <c r="F23" s="27"/>
    </row>
    <row r="24" spans="1:6" ht="27" customHeight="1" x14ac:dyDescent="0.25">
      <c r="A24" s="12" t="s">
        <v>203</v>
      </c>
      <c r="B24" s="1" t="s">
        <v>249</v>
      </c>
      <c r="C24" s="1" t="s">
        <v>250</v>
      </c>
      <c r="D24" s="3"/>
      <c r="E24" s="27"/>
      <c r="F24" s="27"/>
    </row>
    <row r="25" spans="1:6" ht="27" customHeight="1" x14ac:dyDescent="0.25">
      <c r="A25" s="12" t="s">
        <v>203</v>
      </c>
      <c r="B25" s="1" t="s">
        <v>251</v>
      </c>
      <c r="C25" s="1" t="s">
        <v>250</v>
      </c>
      <c r="D25" s="3"/>
      <c r="E25" s="27"/>
      <c r="F25" s="27"/>
    </row>
    <row r="26" spans="1:6" ht="27" customHeight="1" x14ac:dyDescent="0.25">
      <c r="A26" s="12" t="s">
        <v>205</v>
      </c>
      <c r="B26" s="1" t="s">
        <v>115</v>
      </c>
      <c r="C26" s="1" t="s">
        <v>252</v>
      </c>
      <c r="D26" s="3"/>
      <c r="E26" s="27"/>
      <c r="F26" s="27"/>
    </row>
    <row r="27" spans="1:6" ht="19.5" customHeight="1" x14ac:dyDescent="0.25">
      <c r="A27" s="12" t="s">
        <v>205</v>
      </c>
      <c r="B27" s="1" t="s">
        <v>253</v>
      </c>
      <c r="C27" s="1" t="s">
        <v>254</v>
      </c>
      <c r="D27" s="3"/>
      <c r="E27" s="27"/>
      <c r="F27" s="27"/>
    </row>
    <row r="28" spans="1:6" ht="19.5" customHeight="1" x14ac:dyDescent="0.25">
      <c r="A28" s="12" t="s">
        <v>205</v>
      </c>
      <c r="B28" s="1" t="s">
        <v>255</v>
      </c>
      <c r="C28" s="1" t="s">
        <v>256</v>
      </c>
      <c r="D28" s="3"/>
      <c r="E28" s="27"/>
      <c r="F28" s="27"/>
    </row>
    <row r="29" spans="1:6" ht="19.5" customHeight="1" x14ac:dyDescent="0.25">
      <c r="A29" s="12" t="s">
        <v>205</v>
      </c>
      <c r="B29" s="1" t="s">
        <v>257</v>
      </c>
      <c r="C29" s="1" t="s">
        <v>258</v>
      </c>
      <c r="D29" s="3"/>
      <c r="E29" s="27"/>
      <c r="F29" s="27"/>
    </row>
    <row r="30" spans="1:6" ht="19.5" customHeight="1" x14ac:dyDescent="0.25">
      <c r="A30" s="12" t="s">
        <v>207</v>
      </c>
      <c r="B30" s="1" t="s">
        <v>170</v>
      </c>
      <c r="C30" s="1" t="s">
        <v>171</v>
      </c>
      <c r="D30" s="3"/>
      <c r="E30" s="27"/>
      <c r="F30" s="27"/>
    </row>
    <row r="31" spans="1:6" ht="27" customHeight="1" x14ac:dyDescent="0.25">
      <c r="A31" s="12" t="s">
        <v>207</v>
      </c>
      <c r="B31" s="1" t="s">
        <v>172</v>
      </c>
      <c r="C31" s="1" t="s">
        <v>173</v>
      </c>
      <c r="D31" s="3"/>
      <c r="E31" s="27"/>
      <c r="F31" s="27"/>
    </row>
    <row r="32" spans="1:6" ht="19.5" customHeight="1" x14ac:dyDescent="0.25">
      <c r="A32" s="12" t="s">
        <v>207</v>
      </c>
      <c r="B32" s="1" t="s">
        <v>174</v>
      </c>
      <c r="C32" s="1" t="s">
        <v>175</v>
      </c>
      <c r="D32" s="3"/>
      <c r="E32" s="27"/>
      <c r="F32" s="27"/>
    </row>
    <row r="33" spans="1:6" ht="27" customHeight="1" x14ac:dyDescent="0.25">
      <c r="A33" s="12" t="s">
        <v>209</v>
      </c>
      <c r="B33" s="1" t="s">
        <v>259</v>
      </c>
      <c r="C33" s="1" t="s">
        <v>260</v>
      </c>
      <c r="D33" s="3"/>
      <c r="E33" s="27"/>
      <c r="F33" s="27"/>
    </row>
    <row r="34" spans="1:6" ht="27" customHeight="1" x14ac:dyDescent="0.25">
      <c r="A34" s="12" t="s">
        <v>182</v>
      </c>
      <c r="B34" s="1" t="s">
        <v>183</v>
      </c>
      <c r="C34" s="1" t="s">
        <v>184</v>
      </c>
      <c r="D34" s="3"/>
      <c r="E34" s="27"/>
      <c r="F34" s="27"/>
    </row>
    <row r="35" spans="1:6" ht="27" customHeight="1" x14ac:dyDescent="0.25">
      <c r="A35" s="12" t="s">
        <v>182</v>
      </c>
      <c r="B35" s="1" t="s">
        <v>185</v>
      </c>
      <c r="C35" s="1" t="s">
        <v>186</v>
      </c>
      <c r="D35" s="3"/>
      <c r="E35" s="27"/>
      <c r="F35" s="27"/>
    </row>
    <row r="36" spans="1:6" ht="19.5" customHeight="1" x14ac:dyDescent="0.25">
      <c r="A36" s="12" t="s">
        <v>182</v>
      </c>
      <c r="B36" s="1" t="s">
        <v>187</v>
      </c>
      <c r="C36" s="1" t="s">
        <v>188</v>
      </c>
      <c r="D36" s="3"/>
      <c r="E36" s="27"/>
      <c r="F36" s="27"/>
    </row>
    <row r="37" spans="1:6" ht="27" customHeight="1" x14ac:dyDescent="0.25">
      <c r="A37" s="12" t="s">
        <v>182</v>
      </c>
      <c r="B37" s="1" t="s">
        <v>189</v>
      </c>
      <c r="C37" s="1" t="s">
        <v>190</v>
      </c>
      <c r="D37" s="3"/>
      <c r="E37" s="27"/>
      <c r="F37" s="27"/>
    </row>
    <row r="38" spans="1:6" ht="40.5" customHeight="1" x14ac:dyDescent="0.25">
      <c r="A38" s="12" t="s">
        <v>182</v>
      </c>
      <c r="B38" s="1" t="s">
        <v>191</v>
      </c>
      <c r="C38" s="1" t="s">
        <v>192</v>
      </c>
      <c r="D38" s="3"/>
      <c r="E38" s="27"/>
      <c r="F38" s="27"/>
    </row>
    <row r="39" spans="1:6" ht="40.5" customHeight="1" x14ac:dyDescent="0.25">
      <c r="A39" s="12" t="s">
        <v>182</v>
      </c>
      <c r="B39" s="1" t="s">
        <v>193</v>
      </c>
      <c r="C39" s="1" t="s">
        <v>194</v>
      </c>
      <c r="D39" s="3"/>
      <c r="E39" s="27"/>
      <c r="F39" s="27"/>
    </row>
    <row r="40" spans="1:6" ht="27" customHeight="1" x14ac:dyDescent="0.25">
      <c r="A40" s="12" t="s">
        <v>182</v>
      </c>
      <c r="B40" s="1" t="s">
        <v>195</v>
      </c>
      <c r="C40" s="1" t="s">
        <v>196</v>
      </c>
      <c r="D40" s="3"/>
      <c r="E40" s="27"/>
      <c r="F40" s="27"/>
    </row>
    <row r="42" spans="1:6" x14ac:dyDescent="0.25">
      <c r="B42" s="15" t="s">
        <v>197</v>
      </c>
      <c r="C42" s="28">
        <f>COUNTIF(E7:E40,"No")</f>
        <v>0</v>
      </c>
    </row>
    <row r="43" spans="1:6" x14ac:dyDescent="0.25">
      <c r="B43" s="15" t="s">
        <v>198</v>
      </c>
      <c r="C43" s="28">
        <f>COUNTBLANK(E7:E40)</f>
        <v>34</v>
      </c>
    </row>
  </sheetData>
  <mergeCells count="3">
    <mergeCell ref="A4:F4"/>
    <mergeCell ref="A1:F1"/>
    <mergeCell ref="A2:F2"/>
  </mergeCells>
  <dataValidations count="1">
    <dataValidation type="list" allowBlank="1" sqref="E7:E40" xr:uid="{00000000-0002-0000-0500-000000000000}">
      <formula1>"Sí,No"</formula1>
      <formula2>0</formula2>
    </dataValidation>
  </dataValidations>
  <pageMargins left="0.75" right="0.75" top="1" bottom="1" header="0.511811023622047" footer="0.5"/>
  <pageSetup scale="81" fitToHeight="0" orientation="landscape" horizontalDpi="300" verticalDpi="300" r:id="rId1"/>
  <headerFooter>
    <oddFooter>&amp;CAnejo A · Cumplimiento Ultrasonido Diagnóstico General · 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44"/>
  <sheetViews>
    <sheetView view="pageBreakPreview" zoomScale="160" zoomScaleNormal="100" zoomScaleSheetLayoutView="160" workbookViewId="0">
      <selection activeCell="B42" sqref="B42:D42"/>
    </sheetView>
  </sheetViews>
  <sheetFormatPr defaultColWidth="8.5703125" defaultRowHeight="15" x14ac:dyDescent="0.25"/>
  <cols>
    <col min="1" max="1" width="10" customWidth="1"/>
    <col min="2" max="2" width="66" customWidth="1"/>
    <col min="3" max="3" width="8" customWidth="1"/>
    <col min="4" max="4" width="11" customWidth="1"/>
    <col min="5" max="6" width="18" customWidth="1"/>
  </cols>
  <sheetData>
    <row r="1" spans="1:6" ht="16.5" x14ac:dyDescent="0.25">
      <c r="A1" s="9" t="s">
        <v>36</v>
      </c>
    </row>
    <row r="2" spans="1:6" ht="15.75" x14ac:dyDescent="0.25">
      <c r="A2" s="19" t="s">
        <v>32</v>
      </c>
    </row>
    <row r="3" spans="1:6" ht="18" customHeight="1" x14ac:dyDescent="0.25">
      <c r="A3" s="20" t="s">
        <v>22</v>
      </c>
      <c r="C3" s="31"/>
      <c r="D3" s="31"/>
      <c r="E3" s="31"/>
      <c r="F3" s="31"/>
    </row>
    <row r="4" spans="1:6" ht="18" customHeight="1" x14ac:dyDescent="0.25">
      <c r="A4" s="20" t="s">
        <v>37</v>
      </c>
      <c r="C4" s="31"/>
      <c r="D4" s="31"/>
      <c r="E4" s="31"/>
      <c r="F4" s="31"/>
    </row>
    <row r="5" spans="1:6" ht="18" customHeight="1" x14ac:dyDescent="0.25">
      <c r="A5" s="20" t="s">
        <v>38</v>
      </c>
      <c r="C5" s="31"/>
      <c r="D5" s="31"/>
      <c r="E5" s="31"/>
      <c r="F5" s="31"/>
    </row>
    <row r="6" spans="1:6" ht="18" customHeight="1" x14ac:dyDescent="0.25">
      <c r="A6" s="20" t="s">
        <v>39</v>
      </c>
      <c r="C6" s="31"/>
      <c r="D6" s="31"/>
      <c r="E6" s="31"/>
      <c r="F6" s="31"/>
    </row>
    <row r="9" spans="1:6" x14ac:dyDescent="0.25">
      <c r="A9" s="21" t="s">
        <v>40</v>
      </c>
    </row>
    <row r="10" spans="1:6" ht="30" customHeight="1" x14ac:dyDescent="0.25">
      <c r="A10" s="2" t="s">
        <v>41</v>
      </c>
      <c r="B10" s="2" t="s">
        <v>42</v>
      </c>
      <c r="C10" s="2" t="s">
        <v>43</v>
      </c>
      <c r="D10" s="2" t="s">
        <v>44</v>
      </c>
      <c r="E10" s="2" t="s">
        <v>45</v>
      </c>
      <c r="F10" s="2" t="s">
        <v>46</v>
      </c>
    </row>
    <row r="11" spans="1:6" ht="81" customHeight="1" x14ac:dyDescent="0.25">
      <c r="A11" s="12" t="s">
        <v>261</v>
      </c>
      <c r="B11" s="1" t="s">
        <v>262</v>
      </c>
      <c r="C11" s="12">
        <v>1</v>
      </c>
      <c r="D11" s="12" t="s">
        <v>49</v>
      </c>
      <c r="E11" s="22"/>
      <c r="F11" s="13">
        <f t="shared" ref="F11:F24" si="0">C11*E11</f>
        <v>0</v>
      </c>
    </row>
    <row r="12" spans="1:6" ht="54" customHeight="1" x14ac:dyDescent="0.25">
      <c r="A12" s="12" t="s">
        <v>263</v>
      </c>
      <c r="B12" s="1" t="s">
        <v>264</v>
      </c>
      <c r="C12" s="12">
        <v>1</v>
      </c>
      <c r="D12" s="12" t="s">
        <v>44</v>
      </c>
      <c r="E12" s="22"/>
      <c r="F12" s="13">
        <f t="shared" si="0"/>
        <v>0</v>
      </c>
    </row>
    <row r="13" spans="1:6" ht="54" customHeight="1" x14ac:dyDescent="0.25">
      <c r="A13" s="12" t="s">
        <v>265</v>
      </c>
      <c r="B13" s="1" t="s">
        <v>266</v>
      </c>
      <c r="C13" s="12">
        <v>1</v>
      </c>
      <c r="D13" s="12" t="s">
        <v>57</v>
      </c>
      <c r="E13" s="22"/>
      <c r="F13" s="13">
        <f t="shared" si="0"/>
        <v>0</v>
      </c>
    </row>
    <row r="14" spans="1:6" ht="54" customHeight="1" x14ac:dyDescent="0.25">
      <c r="A14" s="12" t="s">
        <v>267</v>
      </c>
      <c r="B14" s="1" t="s">
        <v>268</v>
      </c>
      <c r="C14" s="12">
        <v>1</v>
      </c>
      <c r="D14" s="12" t="s">
        <v>57</v>
      </c>
      <c r="E14" s="22"/>
      <c r="F14" s="13">
        <f t="shared" si="0"/>
        <v>0</v>
      </c>
    </row>
    <row r="15" spans="1:6" ht="30" customHeight="1" x14ac:dyDescent="0.25">
      <c r="A15" s="12" t="s">
        <v>269</v>
      </c>
      <c r="B15" s="1" t="s">
        <v>270</v>
      </c>
      <c r="C15" s="12">
        <v>1</v>
      </c>
      <c r="D15" s="12" t="s">
        <v>57</v>
      </c>
      <c r="E15" s="22"/>
      <c r="F15" s="13">
        <f t="shared" si="0"/>
        <v>0</v>
      </c>
    </row>
    <row r="16" spans="1:6" ht="30" customHeight="1" x14ac:dyDescent="0.25">
      <c r="A16" s="12" t="s">
        <v>271</v>
      </c>
      <c r="B16" s="1" t="s">
        <v>272</v>
      </c>
      <c r="C16" s="12">
        <v>1</v>
      </c>
      <c r="D16" s="12" t="s">
        <v>57</v>
      </c>
      <c r="E16" s="22"/>
      <c r="F16" s="13">
        <f t="shared" si="0"/>
        <v>0</v>
      </c>
    </row>
    <row r="17" spans="1:6" ht="30" customHeight="1" x14ac:dyDescent="0.25">
      <c r="A17" s="12" t="s">
        <v>273</v>
      </c>
      <c r="B17" s="1" t="s">
        <v>274</v>
      </c>
      <c r="C17" s="12">
        <v>1</v>
      </c>
      <c r="D17" s="12" t="s">
        <v>57</v>
      </c>
      <c r="E17" s="22"/>
      <c r="F17" s="13">
        <f t="shared" si="0"/>
        <v>0</v>
      </c>
    </row>
    <row r="18" spans="1:6" ht="67.5" customHeight="1" x14ac:dyDescent="0.25">
      <c r="A18" s="12" t="s">
        <v>275</v>
      </c>
      <c r="B18" s="1" t="s">
        <v>67</v>
      </c>
      <c r="C18" s="12">
        <v>1</v>
      </c>
      <c r="D18" s="12" t="s">
        <v>68</v>
      </c>
      <c r="E18" s="22"/>
      <c r="F18" s="13">
        <f t="shared" si="0"/>
        <v>0</v>
      </c>
    </row>
    <row r="19" spans="1:6" ht="30" customHeight="1" x14ac:dyDescent="0.25">
      <c r="A19" s="12" t="s">
        <v>276</v>
      </c>
      <c r="B19" s="1" t="s">
        <v>277</v>
      </c>
      <c r="C19" s="12">
        <v>1</v>
      </c>
      <c r="D19" s="12" t="s">
        <v>68</v>
      </c>
      <c r="E19" s="22"/>
      <c r="F19" s="13">
        <f t="shared" si="0"/>
        <v>0</v>
      </c>
    </row>
    <row r="20" spans="1:6" ht="40.5" customHeight="1" x14ac:dyDescent="0.25">
      <c r="A20" s="12" t="s">
        <v>278</v>
      </c>
      <c r="B20" s="1" t="s">
        <v>279</v>
      </c>
      <c r="C20" s="12">
        <v>1</v>
      </c>
      <c r="D20" s="12" t="s">
        <v>68</v>
      </c>
      <c r="E20" s="22"/>
      <c r="F20" s="13">
        <f t="shared" si="0"/>
        <v>0</v>
      </c>
    </row>
    <row r="21" spans="1:6" ht="30" customHeight="1" x14ac:dyDescent="0.25">
      <c r="A21" s="12" t="s">
        <v>280</v>
      </c>
      <c r="B21" s="1" t="s">
        <v>221</v>
      </c>
      <c r="C21" s="12">
        <v>1</v>
      </c>
      <c r="D21" s="12" t="s">
        <v>68</v>
      </c>
      <c r="E21" s="22"/>
      <c r="F21" s="13">
        <f t="shared" si="0"/>
        <v>0</v>
      </c>
    </row>
    <row r="22" spans="1:6" ht="30" customHeight="1" x14ac:dyDescent="0.25">
      <c r="A22" s="12" t="s">
        <v>281</v>
      </c>
      <c r="B22" s="1" t="s">
        <v>282</v>
      </c>
      <c r="C22" s="12">
        <v>1</v>
      </c>
      <c r="D22" s="12" t="s">
        <v>68</v>
      </c>
      <c r="E22" s="22"/>
      <c r="F22" s="13">
        <f t="shared" si="0"/>
        <v>0</v>
      </c>
    </row>
    <row r="23" spans="1:6" ht="30" customHeight="1" x14ac:dyDescent="0.25">
      <c r="A23" s="12" t="s">
        <v>283</v>
      </c>
      <c r="B23" s="1" t="s">
        <v>284</v>
      </c>
      <c r="C23" s="12">
        <v>1</v>
      </c>
      <c r="D23" s="12" t="s">
        <v>68</v>
      </c>
      <c r="E23" s="22"/>
      <c r="F23" s="13">
        <f t="shared" si="0"/>
        <v>0</v>
      </c>
    </row>
    <row r="24" spans="1:6" ht="40.5" customHeight="1" x14ac:dyDescent="0.25">
      <c r="A24" s="12" t="s">
        <v>285</v>
      </c>
      <c r="B24" s="1" t="s">
        <v>286</v>
      </c>
      <c r="C24" s="12">
        <v>1</v>
      </c>
      <c r="D24" s="12" t="s">
        <v>68</v>
      </c>
      <c r="E24" s="22"/>
      <c r="F24" s="13">
        <f t="shared" si="0"/>
        <v>0</v>
      </c>
    </row>
    <row r="25" spans="1:6" ht="21.75" customHeight="1" x14ac:dyDescent="0.25">
      <c r="A25" s="16"/>
      <c r="B25" s="23" t="s">
        <v>287</v>
      </c>
      <c r="C25" s="16"/>
      <c r="D25" s="16"/>
      <c r="E25" s="16"/>
      <c r="F25" s="24">
        <f>SUM(F11:F24)</f>
        <v>0</v>
      </c>
    </row>
    <row r="27" spans="1:6" x14ac:dyDescent="0.25">
      <c r="A27" s="21" t="s">
        <v>288</v>
      </c>
    </row>
    <row r="28" spans="1:6" ht="30" customHeight="1" x14ac:dyDescent="0.25">
      <c r="A28" s="29" t="s">
        <v>41</v>
      </c>
      <c r="B28" s="29" t="s">
        <v>289</v>
      </c>
      <c r="C28" s="29" t="s">
        <v>43</v>
      </c>
      <c r="D28" s="29" t="s">
        <v>44</v>
      </c>
      <c r="E28" s="29" t="s">
        <v>45</v>
      </c>
      <c r="F28" s="29" t="s">
        <v>46</v>
      </c>
    </row>
    <row r="29" spans="1:6" ht="24" customHeight="1" x14ac:dyDescent="0.25">
      <c r="A29" s="12" t="s">
        <v>290</v>
      </c>
      <c r="B29" s="1" t="s">
        <v>291</v>
      </c>
      <c r="C29" s="12">
        <v>1</v>
      </c>
      <c r="D29" s="12" t="s">
        <v>292</v>
      </c>
      <c r="E29" s="22"/>
      <c r="F29" s="13">
        <f>C29*E29</f>
        <v>0</v>
      </c>
    </row>
    <row r="30" spans="1:6" ht="24" customHeight="1" x14ac:dyDescent="0.25">
      <c r="A30" s="12" t="s">
        <v>293</v>
      </c>
      <c r="B30" s="1" t="s">
        <v>294</v>
      </c>
      <c r="C30" s="12">
        <v>1</v>
      </c>
      <c r="D30" s="12" t="s">
        <v>292</v>
      </c>
      <c r="E30" s="22"/>
      <c r="F30" s="13">
        <f>C30*E30</f>
        <v>0</v>
      </c>
    </row>
    <row r="31" spans="1:6" ht="24" customHeight="1" x14ac:dyDescent="0.25">
      <c r="A31" s="12" t="s">
        <v>295</v>
      </c>
      <c r="B31" s="1" t="s">
        <v>296</v>
      </c>
      <c r="C31" s="12">
        <v>1</v>
      </c>
      <c r="D31" s="12" t="s">
        <v>292</v>
      </c>
      <c r="E31" s="22"/>
      <c r="F31" s="13">
        <f>C31*E31</f>
        <v>0</v>
      </c>
    </row>
    <row r="32" spans="1:6" ht="24" customHeight="1" x14ac:dyDescent="0.25">
      <c r="A32" s="12" t="s">
        <v>297</v>
      </c>
      <c r="B32" s="1" t="s">
        <v>298</v>
      </c>
      <c r="C32" s="12">
        <v>1</v>
      </c>
      <c r="D32" s="12" t="s">
        <v>292</v>
      </c>
      <c r="E32" s="22"/>
      <c r="F32" s="13">
        <f>C32*E32</f>
        <v>0</v>
      </c>
    </row>
    <row r="33" spans="1:7" ht="21.75" customHeight="1" x14ac:dyDescent="0.25">
      <c r="A33" s="16"/>
      <c r="B33" s="23" t="s">
        <v>299</v>
      </c>
      <c r="C33" s="16"/>
      <c r="D33" s="16"/>
      <c r="E33" s="16"/>
      <c r="F33" s="24">
        <f>SUM(F29:F32)</f>
        <v>0</v>
      </c>
    </row>
    <row r="35" spans="1:7" x14ac:dyDescent="0.25">
      <c r="A35" s="21" t="s">
        <v>300</v>
      </c>
    </row>
    <row r="36" spans="1:7" ht="30" customHeight="1" x14ac:dyDescent="0.25">
      <c r="A36" s="2" t="s">
        <v>87</v>
      </c>
      <c r="B36" s="32" t="s">
        <v>88</v>
      </c>
      <c r="C36" s="32"/>
      <c r="D36" s="32"/>
      <c r="E36" s="2" t="s">
        <v>89</v>
      </c>
      <c r="F36" s="2" t="s">
        <v>90</v>
      </c>
    </row>
    <row r="37" spans="1:7" ht="27" customHeight="1" x14ac:dyDescent="0.25">
      <c r="A37" s="12" t="s">
        <v>91</v>
      </c>
      <c r="B37" s="30" t="s">
        <v>92</v>
      </c>
      <c r="C37" s="30"/>
      <c r="D37" s="30"/>
      <c r="E37" s="25"/>
      <c r="F37" s="26" t="str">
        <f>IF(E37="","Pendiente",IF(E37&lt;=180,"Cumple","No cumple"))</f>
        <v>Pendiente</v>
      </c>
    </row>
    <row r="38" spans="1:7" ht="27" customHeight="1" x14ac:dyDescent="0.25">
      <c r="A38" s="12" t="s">
        <v>93</v>
      </c>
      <c r="B38" s="30" t="s">
        <v>94</v>
      </c>
      <c r="C38" s="30"/>
      <c r="D38" s="30"/>
      <c r="E38" s="25"/>
      <c r="F38" s="26" t="str">
        <f>IF(E38="","Pendiente","Informado")</f>
        <v>Pendiente</v>
      </c>
    </row>
    <row r="39" spans="1:7" ht="27" customHeight="1" x14ac:dyDescent="0.25">
      <c r="A39" s="12" t="s">
        <v>95</v>
      </c>
      <c r="B39" s="30" t="s">
        <v>301</v>
      </c>
      <c r="C39" s="30"/>
      <c r="D39" s="30"/>
      <c r="E39" s="25"/>
      <c r="F39" s="26" t="str">
        <f>IF(E39="","Pendiente",IF(E39&gt;=1,"Cumple","No cumple"))</f>
        <v>Pendiente</v>
      </c>
    </row>
    <row r="40" spans="1:7" ht="24" customHeight="1" x14ac:dyDescent="0.25">
      <c r="A40" s="12" t="s">
        <v>97</v>
      </c>
      <c r="B40" s="30" t="s">
        <v>302</v>
      </c>
      <c r="C40" s="30"/>
      <c r="D40" s="30"/>
      <c r="E40" s="25"/>
      <c r="F40" s="26" t="str">
        <f>IF(E40="","Pendiente","Informado")</f>
        <v>Pendiente</v>
      </c>
    </row>
    <row r="41" spans="1:7" ht="27" customHeight="1" x14ac:dyDescent="0.25">
      <c r="A41" s="12" t="s">
        <v>99</v>
      </c>
      <c r="B41" s="30" t="s">
        <v>100</v>
      </c>
      <c r="C41" s="30"/>
      <c r="D41" s="30"/>
      <c r="E41" s="25"/>
      <c r="F41" s="26" t="str">
        <f>IF(E41="","Pendiente",IF(E41&gt;=7,"Cumple","No cumple"))</f>
        <v>Pendiente</v>
      </c>
    </row>
    <row r="42" spans="1:7" ht="24" customHeight="1" x14ac:dyDescent="0.25">
      <c r="A42" s="12" t="s">
        <v>101</v>
      </c>
      <c r="B42" s="30" t="s">
        <v>102</v>
      </c>
      <c r="C42" s="30"/>
      <c r="D42" s="30"/>
      <c r="E42" s="25"/>
      <c r="F42" s="26" t="str">
        <f>IF(E42="","Pendiente",IF(E42&gt;=120,"Cumple","No cumple"))</f>
        <v>Pendiente</v>
      </c>
    </row>
    <row r="44" spans="1:7" ht="44.25" customHeight="1" x14ac:dyDescent="0.25">
      <c r="A44" s="36" t="s">
        <v>480</v>
      </c>
      <c r="B44" s="36"/>
      <c r="C44" s="36"/>
      <c r="D44" s="36"/>
      <c r="E44" s="36"/>
      <c r="F44" s="36"/>
      <c r="G44" s="36"/>
    </row>
  </sheetData>
  <mergeCells count="12">
    <mergeCell ref="A44:G44"/>
    <mergeCell ref="C3:F3"/>
    <mergeCell ref="C4:F4"/>
    <mergeCell ref="C5:F5"/>
    <mergeCell ref="C6:F6"/>
    <mergeCell ref="B36:D36"/>
    <mergeCell ref="B42:D42"/>
    <mergeCell ref="B37:D37"/>
    <mergeCell ref="B38:D38"/>
    <mergeCell ref="B39:D39"/>
    <mergeCell ref="B40:D40"/>
    <mergeCell ref="B41:D41"/>
  </mergeCells>
  <dataValidations count="2">
    <dataValidation type="decimal" operator="greaterThanOrEqual" allowBlank="1" showErrorMessage="1" errorTitle="Valor no válido" error="Indique un número." sqref="E37:E42" xr:uid="{00000000-0002-0000-0600-000000000000}">
      <formula1>0</formula1>
      <formula2>0</formula2>
    </dataValidation>
    <dataValidation type="list" allowBlank="1" sqref="C6" xr:uid="{00000000-0002-0000-0600-000001000000}">
      <formula1>"Sí,N/B"</formula1>
      <formula2>0</formula2>
    </dataValidation>
  </dataValidations>
  <pageMargins left="0.75" right="0.75" top="1" bottom="1" header="0.511811023622047" footer="0.5"/>
  <pageSetup scale="92" fitToHeight="0" orientation="landscape" horizontalDpi="300" verticalDpi="300" r:id="rId1"/>
  <headerFooter>
    <oddFooter>&amp;CAnejo A · Mamografía Digital 2D/3D · 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45"/>
  <sheetViews>
    <sheetView view="pageBreakPreview" zoomScale="130" zoomScaleNormal="100" zoomScaleSheetLayoutView="130" workbookViewId="0">
      <pane ySplit="6" topLeftCell="A37" activePane="bottomLeft" state="frozen"/>
      <selection pane="bottomLeft" activeCell="A4" sqref="A4:F4"/>
    </sheetView>
  </sheetViews>
  <sheetFormatPr defaultColWidth="8.5703125" defaultRowHeight="15" x14ac:dyDescent="0.25"/>
  <cols>
    <col min="1" max="1" width="8" customWidth="1"/>
    <col min="2" max="2" width="30" customWidth="1"/>
    <col min="3" max="3" width="52" customWidth="1"/>
    <col min="4" max="4" width="34" customWidth="1"/>
    <col min="5" max="5" width="10" customWidth="1"/>
    <col min="6" max="6" width="14" customWidth="1"/>
  </cols>
  <sheetData>
    <row r="1" spans="1:6" ht="16.5" x14ac:dyDescent="0.25">
      <c r="A1" s="9" t="s">
        <v>103</v>
      </c>
    </row>
    <row r="2" spans="1:6" ht="15.75" x14ac:dyDescent="0.25">
      <c r="A2" s="19" t="s">
        <v>32</v>
      </c>
    </row>
    <row r="3" spans="1:6" x14ac:dyDescent="0.25">
      <c r="A3" s="20" t="s">
        <v>38</v>
      </c>
      <c r="C3" s="16" t="str">
        <f>IF('Partida 3'!C5="","",'Partida 3'!C5)</f>
        <v/>
      </c>
    </row>
    <row r="4" spans="1:6" ht="30" customHeight="1" x14ac:dyDescent="0.25">
      <c r="A4" s="37" t="s">
        <v>104</v>
      </c>
      <c r="B4" s="37"/>
      <c r="C4" s="37"/>
      <c r="D4" s="37"/>
      <c r="E4" s="37"/>
      <c r="F4" s="37"/>
    </row>
    <row r="6" spans="1:6" ht="30" customHeight="1" x14ac:dyDescent="0.25">
      <c r="A6" s="2" t="s">
        <v>105</v>
      </c>
      <c r="B6" s="2" t="s">
        <v>106</v>
      </c>
      <c r="C6" s="2" t="s">
        <v>107</v>
      </c>
      <c r="D6" s="2" t="s">
        <v>108</v>
      </c>
      <c r="E6" s="2" t="s">
        <v>109</v>
      </c>
      <c r="F6" s="2" t="s">
        <v>110</v>
      </c>
    </row>
    <row r="7" spans="1:6" ht="27" customHeight="1" x14ac:dyDescent="0.25">
      <c r="A7" s="12" t="s">
        <v>261</v>
      </c>
      <c r="B7" s="1" t="s">
        <v>111</v>
      </c>
      <c r="C7" s="1" t="s">
        <v>303</v>
      </c>
      <c r="D7" s="3"/>
      <c r="E7" s="27"/>
      <c r="F7" s="27"/>
    </row>
    <row r="8" spans="1:6" ht="27" customHeight="1" x14ac:dyDescent="0.25">
      <c r="A8" s="12" t="s">
        <v>261</v>
      </c>
      <c r="B8" s="1" t="s">
        <v>304</v>
      </c>
      <c r="C8" s="1" t="s">
        <v>250</v>
      </c>
      <c r="D8" s="3"/>
      <c r="E8" s="27"/>
      <c r="F8" s="27"/>
    </row>
    <row r="9" spans="1:6" ht="27" customHeight="1" x14ac:dyDescent="0.25">
      <c r="A9" s="12" t="s">
        <v>261</v>
      </c>
      <c r="B9" s="1" t="s">
        <v>305</v>
      </c>
      <c r="C9" s="1" t="s">
        <v>306</v>
      </c>
      <c r="D9" s="3"/>
      <c r="E9" s="27"/>
      <c r="F9" s="27"/>
    </row>
    <row r="10" spans="1:6" ht="27" customHeight="1" x14ac:dyDescent="0.25">
      <c r="A10" s="12" t="s">
        <v>263</v>
      </c>
      <c r="B10" s="1" t="s">
        <v>307</v>
      </c>
      <c r="C10" s="1" t="s">
        <v>308</v>
      </c>
      <c r="D10" s="3"/>
      <c r="E10" s="27"/>
      <c r="F10" s="27"/>
    </row>
    <row r="11" spans="1:6" ht="27" customHeight="1" x14ac:dyDescent="0.25">
      <c r="A11" s="12" t="s">
        <v>263</v>
      </c>
      <c r="B11" s="1" t="s">
        <v>309</v>
      </c>
      <c r="C11" s="1" t="s">
        <v>310</v>
      </c>
      <c r="D11" s="3"/>
      <c r="E11" s="27"/>
      <c r="F11" s="27"/>
    </row>
    <row r="12" spans="1:6" ht="27" customHeight="1" x14ac:dyDescent="0.25">
      <c r="A12" s="12" t="s">
        <v>263</v>
      </c>
      <c r="B12" s="1" t="s">
        <v>311</v>
      </c>
      <c r="C12" s="1" t="s">
        <v>312</v>
      </c>
      <c r="D12" s="3"/>
      <c r="E12" s="27"/>
      <c r="F12" s="27"/>
    </row>
    <row r="13" spans="1:6" ht="19.5" customHeight="1" x14ac:dyDescent="0.25">
      <c r="A13" s="12" t="s">
        <v>263</v>
      </c>
      <c r="B13" s="1" t="s">
        <v>137</v>
      </c>
      <c r="C13" s="1" t="s">
        <v>313</v>
      </c>
      <c r="D13" s="3"/>
      <c r="E13" s="27"/>
      <c r="F13" s="27"/>
    </row>
    <row r="14" spans="1:6" ht="19.5" customHeight="1" x14ac:dyDescent="0.25">
      <c r="A14" s="12" t="s">
        <v>263</v>
      </c>
      <c r="B14" s="1" t="s">
        <v>314</v>
      </c>
      <c r="C14" s="1" t="s">
        <v>315</v>
      </c>
      <c r="D14" s="3"/>
      <c r="E14" s="27"/>
      <c r="F14" s="27"/>
    </row>
    <row r="15" spans="1:6" ht="19.5" customHeight="1" x14ac:dyDescent="0.25">
      <c r="A15" s="12" t="s">
        <v>265</v>
      </c>
      <c r="B15" s="1" t="s">
        <v>316</v>
      </c>
      <c r="C15" s="1" t="s">
        <v>317</v>
      </c>
      <c r="D15" s="3"/>
      <c r="E15" s="27"/>
      <c r="F15" s="27"/>
    </row>
    <row r="16" spans="1:6" ht="19.5" customHeight="1" x14ac:dyDescent="0.25">
      <c r="A16" s="12" t="s">
        <v>265</v>
      </c>
      <c r="B16" s="1" t="s">
        <v>318</v>
      </c>
      <c r="C16" s="1" t="s">
        <v>319</v>
      </c>
      <c r="D16" s="3"/>
      <c r="E16" s="27"/>
      <c r="F16" s="27"/>
    </row>
    <row r="17" spans="1:6" ht="19.5" customHeight="1" x14ac:dyDescent="0.25">
      <c r="A17" s="12" t="s">
        <v>265</v>
      </c>
      <c r="B17" s="1" t="s">
        <v>320</v>
      </c>
      <c r="C17" s="1" t="s">
        <v>321</v>
      </c>
      <c r="D17" s="3"/>
      <c r="E17" s="27"/>
      <c r="F17" s="27"/>
    </row>
    <row r="18" spans="1:6" ht="19.5" customHeight="1" x14ac:dyDescent="0.25">
      <c r="A18" s="12" t="s">
        <v>265</v>
      </c>
      <c r="B18" s="1" t="s">
        <v>322</v>
      </c>
      <c r="C18" s="1" t="s">
        <v>323</v>
      </c>
      <c r="D18" s="3"/>
      <c r="E18" s="27"/>
      <c r="F18" s="27"/>
    </row>
    <row r="19" spans="1:6" ht="19.5" customHeight="1" x14ac:dyDescent="0.25">
      <c r="A19" s="12" t="s">
        <v>265</v>
      </c>
      <c r="B19" s="1" t="s">
        <v>324</v>
      </c>
      <c r="C19" s="1" t="s">
        <v>325</v>
      </c>
      <c r="D19" s="3"/>
      <c r="E19" s="27"/>
      <c r="F19" s="27"/>
    </row>
    <row r="20" spans="1:6" ht="19.5" customHeight="1" x14ac:dyDescent="0.25">
      <c r="A20" s="12" t="s">
        <v>265</v>
      </c>
      <c r="B20" s="1" t="s">
        <v>326</v>
      </c>
      <c r="C20" s="1" t="s">
        <v>327</v>
      </c>
      <c r="D20" s="3"/>
      <c r="E20" s="27"/>
      <c r="F20" s="27"/>
    </row>
    <row r="21" spans="1:6" ht="19.5" customHeight="1" x14ac:dyDescent="0.25">
      <c r="A21" s="12" t="s">
        <v>267</v>
      </c>
      <c r="B21" s="1" t="s">
        <v>328</v>
      </c>
      <c r="C21" s="1" t="s">
        <v>329</v>
      </c>
      <c r="D21" s="3"/>
      <c r="E21" s="27"/>
      <c r="F21" s="27"/>
    </row>
    <row r="22" spans="1:6" ht="27" customHeight="1" x14ac:dyDescent="0.25">
      <c r="A22" s="12" t="s">
        <v>267</v>
      </c>
      <c r="B22" s="1" t="s">
        <v>330</v>
      </c>
      <c r="C22" s="1" t="s">
        <v>331</v>
      </c>
      <c r="D22" s="3"/>
      <c r="E22" s="27"/>
      <c r="F22" s="27"/>
    </row>
    <row r="23" spans="1:6" ht="27" customHeight="1" x14ac:dyDescent="0.25">
      <c r="A23" s="12" t="s">
        <v>269</v>
      </c>
      <c r="B23" s="1" t="s">
        <v>115</v>
      </c>
      <c r="C23" s="1" t="s">
        <v>332</v>
      </c>
      <c r="D23" s="3"/>
      <c r="E23" s="27"/>
      <c r="F23" s="27"/>
    </row>
    <row r="24" spans="1:6" ht="27" customHeight="1" x14ac:dyDescent="0.25">
      <c r="A24" s="12" t="s">
        <v>269</v>
      </c>
      <c r="B24" s="1" t="s">
        <v>333</v>
      </c>
      <c r="C24" s="1" t="s">
        <v>334</v>
      </c>
      <c r="D24" s="3"/>
      <c r="E24" s="27"/>
      <c r="F24" s="27"/>
    </row>
    <row r="25" spans="1:6" ht="19.5" customHeight="1" x14ac:dyDescent="0.25">
      <c r="A25" s="12" t="s">
        <v>269</v>
      </c>
      <c r="B25" s="1" t="s">
        <v>335</v>
      </c>
      <c r="C25" s="1" t="s">
        <v>336</v>
      </c>
      <c r="D25" s="3"/>
      <c r="E25" s="27"/>
      <c r="F25" s="27"/>
    </row>
    <row r="26" spans="1:6" ht="19.5" customHeight="1" x14ac:dyDescent="0.25">
      <c r="A26" s="12" t="s">
        <v>271</v>
      </c>
      <c r="B26" s="1" t="s">
        <v>337</v>
      </c>
      <c r="C26" s="1" t="s">
        <v>338</v>
      </c>
      <c r="D26" s="3"/>
      <c r="E26" s="27"/>
      <c r="F26" s="27"/>
    </row>
    <row r="27" spans="1:6" ht="19.5" customHeight="1" x14ac:dyDescent="0.25">
      <c r="A27" s="12" t="s">
        <v>271</v>
      </c>
      <c r="B27" s="1" t="s">
        <v>339</v>
      </c>
      <c r="C27" s="1" t="s">
        <v>340</v>
      </c>
      <c r="D27" s="3"/>
      <c r="E27" s="27"/>
      <c r="F27" s="27"/>
    </row>
    <row r="28" spans="1:6" ht="27" customHeight="1" x14ac:dyDescent="0.25">
      <c r="A28" s="12" t="s">
        <v>271</v>
      </c>
      <c r="B28" s="1" t="s">
        <v>341</v>
      </c>
      <c r="C28" s="1" t="s">
        <v>250</v>
      </c>
      <c r="D28" s="3"/>
      <c r="E28" s="27"/>
      <c r="F28" s="27"/>
    </row>
    <row r="29" spans="1:6" ht="19.5" customHeight="1" x14ac:dyDescent="0.25">
      <c r="A29" s="12" t="s">
        <v>271</v>
      </c>
      <c r="B29" s="1" t="s">
        <v>342</v>
      </c>
      <c r="C29" s="1" t="s">
        <v>343</v>
      </c>
      <c r="D29" s="3"/>
      <c r="E29" s="27"/>
      <c r="F29" s="27"/>
    </row>
    <row r="30" spans="1:6" ht="27" customHeight="1" x14ac:dyDescent="0.25">
      <c r="A30" s="12" t="s">
        <v>273</v>
      </c>
      <c r="B30" s="1" t="s">
        <v>344</v>
      </c>
      <c r="C30" s="1" t="s">
        <v>345</v>
      </c>
      <c r="D30" s="3"/>
      <c r="E30" s="27"/>
      <c r="F30" s="27"/>
    </row>
    <row r="31" spans="1:6" ht="19.5" customHeight="1" x14ac:dyDescent="0.25">
      <c r="A31" s="12" t="s">
        <v>273</v>
      </c>
      <c r="B31" s="1" t="s">
        <v>346</v>
      </c>
      <c r="C31" s="1" t="s">
        <v>347</v>
      </c>
      <c r="D31" s="3"/>
      <c r="E31" s="27"/>
      <c r="F31" s="27"/>
    </row>
    <row r="32" spans="1:6" ht="19.5" customHeight="1" x14ac:dyDescent="0.25">
      <c r="A32" s="12" t="s">
        <v>275</v>
      </c>
      <c r="B32" s="1" t="s">
        <v>170</v>
      </c>
      <c r="C32" s="1" t="s">
        <v>348</v>
      </c>
      <c r="D32" s="3"/>
      <c r="E32" s="27"/>
      <c r="F32" s="27"/>
    </row>
    <row r="33" spans="1:6" ht="27" customHeight="1" x14ac:dyDescent="0.25">
      <c r="A33" s="12" t="s">
        <v>275</v>
      </c>
      <c r="B33" s="1" t="s">
        <v>172</v>
      </c>
      <c r="C33" s="1" t="s">
        <v>173</v>
      </c>
      <c r="D33" s="3"/>
      <c r="E33" s="27"/>
      <c r="F33" s="27"/>
    </row>
    <row r="34" spans="1:6" ht="27" customHeight="1" x14ac:dyDescent="0.25">
      <c r="A34" s="12" t="s">
        <v>275</v>
      </c>
      <c r="B34" s="1" t="s">
        <v>174</v>
      </c>
      <c r="C34" s="1" t="s">
        <v>349</v>
      </c>
      <c r="D34" s="3"/>
      <c r="E34" s="27"/>
      <c r="F34" s="27"/>
    </row>
    <row r="35" spans="1:6" ht="27" customHeight="1" x14ac:dyDescent="0.25">
      <c r="A35" s="12" t="s">
        <v>350</v>
      </c>
      <c r="B35" s="1" t="s">
        <v>351</v>
      </c>
      <c r="C35" s="1" t="s">
        <v>352</v>
      </c>
      <c r="D35" s="3"/>
      <c r="E35" s="27"/>
      <c r="F35" s="27"/>
    </row>
    <row r="36" spans="1:6" ht="27" customHeight="1" x14ac:dyDescent="0.25">
      <c r="A36" s="12" t="s">
        <v>182</v>
      </c>
      <c r="B36" s="1" t="s">
        <v>183</v>
      </c>
      <c r="C36" s="1" t="s">
        <v>184</v>
      </c>
      <c r="D36" s="3"/>
      <c r="E36" s="27"/>
      <c r="F36" s="27"/>
    </row>
    <row r="37" spans="1:6" ht="27" customHeight="1" x14ac:dyDescent="0.25">
      <c r="A37" s="12" t="s">
        <v>182</v>
      </c>
      <c r="B37" s="1" t="s">
        <v>185</v>
      </c>
      <c r="C37" s="1" t="s">
        <v>186</v>
      </c>
      <c r="D37" s="3"/>
      <c r="E37" s="27"/>
      <c r="F37" s="27"/>
    </row>
    <row r="38" spans="1:6" ht="19.5" customHeight="1" x14ac:dyDescent="0.25">
      <c r="A38" s="12" t="s">
        <v>182</v>
      </c>
      <c r="B38" s="1" t="s">
        <v>187</v>
      </c>
      <c r="C38" s="1" t="s">
        <v>188</v>
      </c>
      <c r="D38" s="3"/>
      <c r="E38" s="27"/>
      <c r="F38" s="27"/>
    </row>
    <row r="39" spans="1:6" ht="27" customHeight="1" x14ac:dyDescent="0.25">
      <c r="A39" s="12" t="s">
        <v>182</v>
      </c>
      <c r="B39" s="1" t="s">
        <v>189</v>
      </c>
      <c r="C39" s="1" t="s">
        <v>190</v>
      </c>
      <c r="D39" s="3"/>
      <c r="E39" s="27"/>
      <c r="F39" s="27"/>
    </row>
    <row r="40" spans="1:6" ht="40.5" customHeight="1" x14ac:dyDescent="0.25">
      <c r="A40" s="12" t="s">
        <v>182</v>
      </c>
      <c r="B40" s="1" t="s">
        <v>191</v>
      </c>
      <c r="C40" s="1" t="s">
        <v>192</v>
      </c>
      <c r="D40" s="3"/>
      <c r="E40" s="27"/>
      <c r="F40" s="27"/>
    </row>
    <row r="41" spans="1:6" ht="40.5" customHeight="1" x14ac:dyDescent="0.25">
      <c r="A41" s="12" t="s">
        <v>182</v>
      </c>
      <c r="B41" s="1" t="s">
        <v>193</v>
      </c>
      <c r="C41" s="1" t="s">
        <v>194</v>
      </c>
      <c r="D41" s="3"/>
      <c r="E41" s="27"/>
      <c r="F41" s="27"/>
    </row>
    <row r="42" spans="1:6" ht="27" customHeight="1" x14ac:dyDescent="0.25">
      <c r="A42" s="12" t="s">
        <v>182</v>
      </c>
      <c r="B42" s="1" t="s">
        <v>195</v>
      </c>
      <c r="C42" s="1" t="s">
        <v>196</v>
      </c>
      <c r="D42" s="3"/>
      <c r="E42" s="27"/>
      <c r="F42" s="27"/>
    </row>
    <row r="44" spans="1:6" x14ac:dyDescent="0.25">
      <c r="B44" s="15" t="s">
        <v>197</v>
      </c>
      <c r="C44" s="28">
        <f>COUNTIF(E7:E42,"No")</f>
        <v>0</v>
      </c>
    </row>
    <row r="45" spans="1:6" x14ac:dyDescent="0.25">
      <c r="B45" s="15" t="s">
        <v>198</v>
      </c>
      <c r="C45" s="28">
        <f>COUNTBLANK(E7:E42)</f>
        <v>36</v>
      </c>
    </row>
  </sheetData>
  <mergeCells count="1">
    <mergeCell ref="A4:F4"/>
  </mergeCells>
  <dataValidations count="1">
    <dataValidation type="list" allowBlank="1" sqref="E7:E42" xr:uid="{00000000-0002-0000-0700-000000000000}">
      <formula1>"Sí,No"</formula1>
      <formula2>0</formula2>
    </dataValidation>
  </dataValidations>
  <pageMargins left="0.75" right="0.75" top="1" bottom="1" header="0.511811023622047" footer="0.5"/>
  <pageSetup scale="81" fitToHeight="0" orientation="landscape" horizontalDpi="300" verticalDpi="300" r:id="rId1"/>
  <headerFooter>
    <oddFooter>&amp;CAnejo A · Cumplimiento Mamografía Digital 2D/3D · 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9"/>
  <sheetViews>
    <sheetView view="pageBreakPreview" zoomScale="175" zoomScaleNormal="100" zoomScaleSheetLayoutView="175" workbookViewId="0">
      <selection activeCell="B37" sqref="B37:D37"/>
    </sheetView>
  </sheetViews>
  <sheetFormatPr defaultColWidth="8.5703125" defaultRowHeight="15" x14ac:dyDescent="0.25"/>
  <cols>
    <col min="1" max="1" width="10" customWidth="1"/>
    <col min="2" max="2" width="66" customWidth="1"/>
    <col min="3" max="3" width="8" customWidth="1"/>
    <col min="4" max="4" width="11" customWidth="1"/>
    <col min="5" max="6" width="18" customWidth="1"/>
  </cols>
  <sheetData>
    <row r="1" spans="1:6" ht="16.5" x14ac:dyDescent="0.25">
      <c r="A1" s="9" t="s">
        <v>36</v>
      </c>
    </row>
    <row r="2" spans="1:6" ht="15.75" x14ac:dyDescent="0.25">
      <c r="A2" s="19" t="s">
        <v>33</v>
      </c>
    </row>
    <row r="3" spans="1:6" ht="18" customHeight="1" x14ac:dyDescent="0.25">
      <c r="A3" s="20" t="s">
        <v>22</v>
      </c>
      <c r="C3" s="31"/>
      <c r="D3" s="31"/>
      <c r="E3" s="31"/>
      <c r="F3" s="31"/>
    </row>
    <row r="4" spans="1:6" ht="18" customHeight="1" x14ac:dyDescent="0.25">
      <c r="A4" s="20" t="s">
        <v>37</v>
      </c>
      <c r="C4" s="31"/>
      <c r="D4" s="31"/>
      <c r="E4" s="31"/>
      <c r="F4" s="31"/>
    </row>
    <row r="5" spans="1:6" ht="18" customHeight="1" x14ac:dyDescent="0.25">
      <c r="A5" s="20" t="s">
        <v>38</v>
      </c>
      <c r="C5" s="31"/>
      <c r="D5" s="31"/>
      <c r="E5" s="31"/>
      <c r="F5" s="31"/>
    </row>
    <row r="6" spans="1:6" ht="18" customHeight="1" x14ac:dyDescent="0.25">
      <c r="A6" s="20" t="s">
        <v>39</v>
      </c>
      <c r="C6" s="31"/>
      <c r="D6" s="31"/>
      <c r="E6" s="31"/>
      <c r="F6" s="31"/>
    </row>
    <row r="9" spans="1:6" x14ac:dyDescent="0.25">
      <c r="A9" s="21" t="s">
        <v>40</v>
      </c>
    </row>
    <row r="10" spans="1:6" ht="30" customHeight="1" x14ac:dyDescent="0.25">
      <c r="A10" s="2" t="s">
        <v>41</v>
      </c>
      <c r="B10" s="2" t="s">
        <v>42</v>
      </c>
      <c r="C10" s="2" t="s">
        <v>43</v>
      </c>
      <c r="D10" s="2" t="s">
        <v>44</v>
      </c>
      <c r="E10" s="2" t="s">
        <v>45</v>
      </c>
      <c r="F10" s="2" t="s">
        <v>46</v>
      </c>
    </row>
    <row r="11" spans="1:6" ht="81" customHeight="1" x14ac:dyDescent="0.25">
      <c r="A11" s="12" t="s">
        <v>353</v>
      </c>
      <c r="B11" s="1" t="s">
        <v>354</v>
      </c>
      <c r="C11" s="12">
        <v>1</v>
      </c>
      <c r="D11" s="12" t="s">
        <v>49</v>
      </c>
      <c r="E11" s="22"/>
      <c r="F11" s="13">
        <f t="shared" ref="F11:F25" si="0">C11*E11</f>
        <v>0</v>
      </c>
    </row>
    <row r="12" spans="1:6" ht="54" customHeight="1" x14ac:dyDescent="0.25">
      <c r="A12" s="12" t="s">
        <v>355</v>
      </c>
      <c r="B12" s="1" t="s">
        <v>356</v>
      </c>
      <c r="C12" s="12">
        <v>1</v>
      </c>
      <c r="D12" s="12" t="s">
        <v>57</v>
      </c>
      <c r="E12" s="22"/>
      <c r="F12" s="13">
        <f t="shared" si="0"/>
        <v>0</v>
      </c>
    </row>
    <row r="13" spans="1:6" ht="54" customHeight="1" x14ac:dyDescent="0.25">
      <c r="A13" s="12" t="s">
        <v>357</v>
      </c>
      <c r="B13" s="1" t="s">
        <v>358</v>
      </c>
      <c r="C13" s="12">
        <v>1</v>
      </c>
      <c r="D13" s="12" t="s">
        <v>57</v>
      </c>
      <c r="E13" s="22"/>
      <c r="F13" s="13">
        <f t="shared" si="0"/>
        <v>0</v>
      </c>
    </row>
    <row r="14" spans="1:6" ht="54" customHeight="1" x14ac:dyDescent="0.25">
      <c r="A14" s="12" t="s">
        <v>359</v>
      </c>
      <c r="B14" s="1" t="s">
        <v>360</v>
      </c>
      <c r="C14" s="12">
        <v>1</v>
      </c>
      <c r="D14" s="12" t="s">
        <v>57</v>
      </c>
      <c r="E14" s="22"/>
      <c r="F14" s="13">
        <f t="shared" si="0"/>
        <v>0</v>
      </c>
    </row>
    <row r="15" spans="1:6" ht="40.5" customHeight="1" x14ac:dyDescent="0.25">
      <c r="A15" s="12" t="s">
        <v>361</v>
      </c>
      <c r="B15" s="1" t="s">
        <v>362</v>
      </c>
      <c r="C15" s="12">
        <v>1</v>
      </c>
      <c r="D15" s="12" t="s">
        <v>44</v>
      </c>
      <c r="E15" s="22"/>
      <c r="F15" s="13">
        <f t="shared" si="0"/>
        <v>0</v>
      </c>
    </row>
    <row r="16" spans="1:6" ht="30" customHeight="1" x14ac:dyDescent="0.25">
      <c r="A16" s="12" t="s">
        <v>363</v>
      </c>
      <c r="B16" s="1" t="s">
        <v>364</v>
      </c>
      <c r="C16" s="12">
        <v>1</v>
      </c>
      <c r="D16" s="12" t="s">
        <v>44</v>
      </c>
      <c r="E16" s="22"/>
      <c r="F16" s="13">
        <f t="shared" si="0"/>
        <v>0</v>
      </c>
    </row>
    <row r="17" spans="1:6" ht="30" customHeight="1" x14ac:dyDescent="0.25">
      <c r="A17" s="12" t="s">
        <v>365</v>
      </c>
      <c r="B17" s="1" t="s">
        <v>366</v>
      </c>
      <c r="C17" s="12">
        <v>1</v>
      </c>
      <c r="D17" s="12" t="s">
        <v>44</v>
      </c>
      <c r="E17" s="22"/>
      <c r="F17" s="13">
        <f t="shared" si="0"/>
        <v>0</v>
      </c>
    </row>
    <row r="18" spans="1:6" ht="30" customHeight="1" x14ac:dyDescent="0.25">
      <c r="A18" s="12" t="s">
        <v>367</v>
      </c>
      <c r="B18" s="1" t="s">
        <v>368</v>
      </c>
      <c r="C18" s="12">
        <v>1</v>
      </c>
      <c r="D18" s="12" t="s">
        <v>44</v>
      </c>
      <c r="E18" s="22"/>
      <c r="F18" s="13">
        <f t="shared" si="0"/>
        <v>0</v>
      </c>
    </row>
    <row r="19" spans="1:6" ht="81" customHeight="1" x14ac:dyDescent="0.25">
      <c r="A19" s="12" t="s">
        <v>369</v>
      </c>
      <c r="B19" s="1" t="s">
        <v>370</v>
      </c>
      <c r="C19" s="12">
        <v>1</v>
      </c>
      <c r="D19" s="12" t="s">
        <v>44</v>
      </c>
      <c r="E19" s="22"/>
      <c r="F19" s="13">
        <f t="shared" si="0"/>
        <v>0</v>
      </c>
    </row>
    <row r="20" spans="1:6" ht="67.5" customHeight="1" x14ac:dyDescent="0.25">
      <c r="A20" s="12" t="s">
        <v>371</v>
      </c>
      <c r="B20" s="1" t="s">
        <v>67</v>
      </c>
      <c r="C20" s="12">
        <v>1</v>
      </c>
      <c r="D20" s="12" t="s">
        <v>68</v>
      </c>
      <c r="E20" s="22"/>
      <c r="F20" s="13">
        <f t="shared" si="0"/>
        <v>0</v>
      </c>
    </row>
    <row r="21" spans="1:6" ht="40.5" customHeight="1" x14ac:dyDescent="0.25">
      <c r="A21" s="12" t="s">
        <v>372</v>
      </c>
      <c r="B21" s="1" t="s">
        <v>373</v>
      </c>
      <c r="C21" s="12">
        <v>1</v>
      </c>
      <c r="D21" s="12" t="s">
        <v>68</v>
      </c>
      <c r="E21" s="22"/>
      <c r="F21" s="13">
        <f t="shared" si="0"/>
        <v>0</v>
      </c>
    </row>
    <row r="22" spans="1:6" ht="30" customHeight="1" x14ac:dyDescent="0.25">
      <c r="A22" s="12" t="s">
        <v>374</v>
      </c>
      <c r="B22" s="1" t="s">
        <v>221</v>
      </c>
      <c r="C22" s="12">
        <v>1</v>
      </c>
      <c r="D22" s="12" t="s">
        <v>68</v>
      </c>
      <c r="E22" s="22"/>
      <c r="F22" s="13">
        <f t="shared" si="0"/>
        <v>0</v>
      </c>
    </row>
    <row r="23" spans="1:6" ht="40.5" customHeight="1" x14ac:dyDescent="0.25">
      <c r="A23" s="12" t="s">
        <v>375</v>
      </c>
      <c r="B23" s="1" t="s">
        <v>376</v>
      </c>
      <c r="C23" s="12">
        <v>1</v>
      </c>
      <c r="D23" s="12" t="s">
        <v>68</v>
      </c>
      <c r="E23" s="22"/>
      <c r="F23" s="13">
        <f t="shared" si="0"/>
        <v>0</v>
      </c>
    </row>
    <row r="24" spans="1:6" ht="30" customHeight="1" x14ac:dyDescent="0.25">
      <c r="A24" s="12" t="s">
        <v>377</v>
      </c>
      <c r="B24" s="1" t="s">
        <v>82</v>
      </c>
      <c r="C24" s="12">
        <v>1</v>
      </c>
      <c r="D24" s="12" t="s">
        <v>68</v>
      </c>
      <c r="E24" s="22"/>
      <c r="F24" s="13">
        <f t="shared" si="0"/>
        <v>0</v>
      </c>
    </row>
    <row r="25" spans="1:6" ht="67.5" customHeight="1" x14ac:dyDescent="0.25">
      <c r="A25" s="12" t="s">
        <v>378</v>
      </c>
      <c r="B25" s="1" t="s">
        <v>379</v>
      </c>
      <c r="C25" s="12">
        <v>1</v>
      </c>
      <c r="D25" s="12" t="s">
        <v>68</v>
      </c>
      <c r="E25" s="22"/>
      <c r="F25" s="13">
        <f t="shared" si="0"/>
        <v>0</v>
      </c>
    </row>
    <row r="26" spans="1:6" ht="29.25" customHeight="1" x14ac:dyDescent="0.25">
      <c r="A26" s="16"/>
      <c r="B26" s="23" t="s">
        <v>85</v>
      </c>
      <c r="C26" s="16"/>
      <c r="D26" s="16"/>
      <c r="E26" s="16"/>
      <c r="F26" s="24">
        <f>SUM(F11:F25)</f>
        <v>0</v>
      </c>
    </row>
    <row r="28" spans="1:6" ht="23.25" customHeight="1" x14ac:dyDescent="0.25">
      <c r="A28" s="21" t="s">
        <v>86</v>
      </c>
    </row>
    <row r="29" spans="1:6" ht="30" customHeight="1" x14ac:dyDescent="0.25">
      <c r="A29" s="2" t="s">
        <v>87</v>
      </c>
      <c r="B29" s="32" t="s">
        <v>88</v>
      </c>
      <c r="C29" s="32"/>
      <c r="D29" s="32"/>
      <c r="E29" s="2" t="s">
        <v>89</v>
      </c>
      <c r="F29" s="2" t="s">
        <v>90</v>
      </c>
    </row>
    <row r="30" spans="1:6" ht="27" customHeight="1" x14ac:dyDescent="0.25">
      <c r="A30" s="12" t="s">
        <v>91</v>
      </c>
      <c r="B30" s="30" t="s">
        <v>92</v>
      </c>
      <c r="C30" s="30"/>
      <c r="D30" s="30"/>
      <c r="E30" s="25"/>
      <c r="F30" s="26" t="str">
        <f>IF(E30="","Pendiente",IF(E30&lt;=180,"Cumple","No cumple"))</f>
        <v>Pendiente</v>
      </c>
    </row>
    <row r="31" spans="1:6" ht="24" customHeight="1" x14ac:dyDescent="0.25">
      <c r="A31" s="12" t="s">
        <v>93</v>
      </c>
      <c r="B31" s="30" t="s">
        <v>380</v>
      </c>
      <c r="C31" s="30"/>
      <c r="D31" s="30"/>
      <c r="E31" s="25"/>
      <c r="F31" s="26" t="str">
        <f>IF(E31="","Pendiente","Informado")</f>
        <v>Pendiente</v>
      </c>
    </row>
    <row r="32" spans="1:6" ht="27" customHeight="1" x14ac:dyDescent="0.25">
      <c r="A32" s="12" t="s">
        <v>95</v>
      </c>
      <c r="B32" s="30" t="s">
        <v>381</v>
      </c>
      <c r="C32" s="30"/>
      <c r="D32" s="30"/>
      <c r="E32" s="25"/>
      <c r="F32" s="26" t="str">
        <f>IF(E32="","Pendiente",IF(E32&lt;=48,"Cumple","No cumple"))</f>
        <v>Pendiente</v>
      </c>
    </row>
    <row r="33" spans="1:7" ht="24" customHeight="1" x14ac:dyDescent="0.25">
      <c r="A33" s="12" t="s">
        <v>97</v>
      </c>
      <c r="B33" s="30" t="s">
        <v>382</v>
      </c>
      <c r="C33" s="30"/>
      <c r="D33" s="30"/>
      <c r="E33" s="25"/>
      <c r="F33" s="26" t="str">
        <f>IF(E33="","Pendiente","Informado")</f>
        <v>Pendiente</v>
      </c>
    </row>
    <row r="34" spans="1:7" ht="24" customHeight="1" x14ac:dyDescent="0.25">
      <c r="A34" s="12" t="s">
        <v>99</v>
      </c>
      <c r="B34" s="30" t="s">
        <v>96</v>
      </c>
      <c r="C34" s="30"/>
      <c r="D34" s="30"/>
      <c r="E34" s="25"/>
      <c r="F34" s="26" t="str">
        <f>IF(E34="","Pendiente",IF(E34&gt;=5,"Cumple","No cumple"))</f>
        <v>Pendiente</v>
      </c>
    </row>
    <row r="35" spans="1:7" ht="24" customHeight="1" x14ac:dyDescent="0.25">
      <c r="A35" s="12" t="s">
        <v>101</v>
      </c>
      <c r="B35" s="30" t="s">
        <v>98</v>
      </c>
      <c r="C35" s="30"/>
      <c r="D35" s="30"/>
      <c r="E35" s="25"/>
      <c r="F35" s="26" t="str">
        <f>IF(E35="","Pendiente",IF(E35&gt;=16,"Cumple","No cumple"))</f>
        <v>Pendiente</v>
      </c>
    </row>
    <row r="36" spans="1:7" ht="27" customHeight="1" x14ac:dyDescent="0.25">
      <c r="A36" s="12" t="s">
        <v>383</v>
      </c>
      <c r="B36" s="30" t="s">
        <v>100</v>
      </c>
      <c r="C36" s="30"/>
      <c r="D36" s="30"/>
      <c r="E36" s="25"/>
      <c r="F36" s="26" t="str">
        <f>IF(E36="","Pendiente",IF(E36&gt;=7,"Cumple","No cumple"))</f>
        <v>Pendiente</v>
      </c>
    </row>
    <row r="37" spans="1:7" ht="24" customHeight="1" x14ac:dyDescent="0.25">
      <c r="A37" s="12" t="s">
        <v>384</v>
      </c>
      <c r="B37" s="30" t="s">
        <v>102</v>
      </c>
      <c r="C37" s="30"/>
      <c r="D37" s="30"/>
      <c r="E37" s="25"/>
      <c r="F37" s="26" t="str">
        <f>IF(E37="","Pendiente",IF(E37&gt;=120,"Cumple","No cumple"))</f>
        <v>Pendiente</v>
      </c>
    </row>
    <row r="39" spans="1:7" ht="49.5" customHeight="1" x14ac:dyDescent="0.25">
      <c r="A39" s="36" t="s">
        <v>480</v>
      </c>
      <c r="B39" s="35"/>
      <c r="C39" s="35"/>
      <c r="D39" s="35"/>
      <c r="E39" s="35"/>
      <c r="F39" s="35"/>
      <c r="G39" s="35"/>
    </row>
  </sheetData>
  <mergeCells count="14">
    <mergeCell ref="A39:G39"/>
    <mergeCell ref="C3:F3"/>
    <mergeCell ref="C4:F4"/>
    <mergeCell ref="C5:F5"/>
    <mergeCell ref="C6:F6"/>
    <mergeCell ref="B29:D29"/>
    <mergeCell ref="B35:D35"/>
    <mergeCell ref="B36:D36"/>
    <mergeCell ref="B37:D37"/>
    <mergeCell ref="B30:D30"/>
    <mergeCell ref="B31:D31"/>
    <mergeCell ref="B32:D32"/>
    <mergeCell ref="B33:D33"/>
    <mergeCell ref="B34:D34"/>
  </mergeCells>
  <dataValidations count="2">
    <dataValidation type="decimal" operator="greaterThanOrEqual" allowBlank="1" showErrorMessage="1" errorTitle="Valor no válido" error="Indique un número." sqref="E30:E37" xr:uid="{00000000-0002-0000-0800-000000000000}">
      <formula1>0</formula1>
      <formula2>0</formula2>
    </dataValidation>
    <dataValidation type="list" allowBlank="1" sqref="C6" xr:uid="{00000000-0002-0000-0800-000001000000}">
      <formula1>"Sí,N/B"</formula1>
      <formula2>0</formula2>
    </dataValidation>
  </dataValidations>
  <pageMargins left="0.75" right="0.75" top="1" bottom="1" header="0.511811023622047" footer="0.5"/>
  <pageSetup scale="92" fitToHeight="0" orientation="landscape" horizontalDpi="300" verticalDpi="300" r:id="rId1"/>
  <headerFooter>
    <oddFooter>&amp;CAnejo A · Radiografía Digital Portátil (DR Móvil) · Página &amp;P de &amp;N</oddFooter>
  </headerFooter>
  <rowBreaks count="2" manualBreakCount="2">
    <brk id="18" max="5" man="1"/>
    <brk id="2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71"/>
  <sheetViews>
    <sheetView view="pageBreakPreview" zoomScale="145" zoomScaleNormal="100" zoomScaleSheetLayoutView="145" workbookViewId="0">
      <pane ySplit="6" topLeftCell="A19" activePane="bottomLeft" state="frozen"/>
      <selection pane="bottomLeft" activeCell="A4" sqref="A4:F4"/>
    </sheetView>
  </sheetViews>
  <sheetFormatPr defaultColWidth="8.5703125" defaultRowHeight="15" x14ac:dyDescent="0.25"/>
  <cols>
    <col min="1" max="1" width="8" customWidth="1"/>
    <col min="2" max="2" width="30" customWidth="1"/>
    <col min="3" max="3" width="52" customWidth="1"/>
    <col min="4" max="4" width="34" customWidth="1"/>
    <col min="5" max="5" width="10" customWidth="1"/>
    <col min="6" max="6" width="14" customWidth="1"/>
  </cols>
  <sheetData>
    <row r="1" spans="1:6" ht="16.5" x14ac:dyDescent="0.25">
      <c r="A1" s="9" t="s">
        <v>103</v>
      </c>
    </row>
    <row r="2" spans="1:6" ht="20.25" customHeight="1" x14ac:dyDescent="0.25">
      <c r="A2" s="19" t="s">
        <v>33</v>
      </c>
    </row>
    <row r="3" spans="1:6" ht="20.25" customHeight="1" x14ac:dyDescent="0.25">
      <c r="A3" s="20" t="s">
        <v>38</v>
      </c>
      <c r="C3" s="16" t="str">
        <f>IF('Partida 4'!C5="","",'Partida 4'!C5)</f>
        <v/>
      </c>
    </row>
    <row r="4" spans="1:6" ht="30.75" customHeight="1" x14ac:dyDescent="0.25">
      <c r="A4" s="37" t="s">
        <v>104</v>
      </c>
      <c r="B4" s="37"/>
      <c r="C4" s="37"/>
      <c r="D4" s="37"/>
      <c r="E4" s="37"/>
      <c r="F4" s="37"/>
    </row>
    <row r="6" spans="1:6" ht="30" customHeight="1" x14ac:dyDescent="0.25">
      <c r="A6" s="2" t="s">
        <v>105</v>
      </c>
      <c r="B6" s="2" t="s">
        <v>106</v>
      </c>
      <c r="C6" s="2" t="s">
        <v>107</v>
      </c>
      <c r="D6" s="2" t="s">
        <v>108</v>
      </c>
      <c r="E6" s="2" t="s">
        <v>109</v>
      </c>
      <c r="F6" s="2" t="s">
        <v>110</v>
      </c>
    </row>
    <row r="7" spans="1:6" ht="27" customHeight="1" x14ac:dyDescent="0.25">
      <c r="A7" s="12" t="s">
        <v>353</v>
      </c>
      <c r="B7" s="1" t="s">
        <v>111</v>
      </c>
      <c r="C7" s="1" t="s">
        <v>385</v>
      </c>
      <c r="D7" s="3"/>
      <c r="E7" s="27"/>
      <c r="F7" s="27"/>
    </row>
    <row r="8" spans="1:6" ht="27" customHeight="1" x14ac:dyDescent="0.25">
      <c r="A8" s="12" t="s">
        <v>353</v>
      </c>
      <c r="B8" s="1" t="s">
        <v>113</v>
      </c>
      <c r="C8" s="1" t="s">
        <v>386</v>
      </c>
      <c r="D8" s="3"/>
      <c r="E8" s="27"/>
      <c r="F8" s="27"/>
    </row>
    <row r="9" spans="1:6" ht="27" customHeight="1" x14ac:dyDescent="0.25">
      <c r="A9" s="12" t="s">
        <v>353</v>
      </c>
      <c r="B9" s="1" t="s">
        <v>328</v>
      </c>
      <c r="C9" s="1" t="s">
        <v>387</v>
      </c>
      <c r="D9" s="3"/>
      <c r="E9" s="27"/>
      <c r="F9" s="27"/>
    </row>
    <row r="10" spans="1:6" ht="19.5" customHeight="1" x14ac:dyDescent="0.25">
      <c r="A10" s="12" t="s">
        <v>353</v>
      </c>
      <c r="B10" s="1" t="s">
        <v>115</v>
      </c>
      <c r="C10" s="1" t="s">
        <v>388</v>
      </c>
      <c r="D10" s="3"/>
      <c r="E10" s="27"/>
      <c r="F10" s="27"/>
    </row>
    <row r="11" spans="1:6" ht="27" customHeight="1" x14ac:dyDescent="0.25">
      <c r="A11" s="12" t="s">
        <v>353</v>
      </c>
      <c r="B11" s="1" t="s">
        <v>389</v>
      </c>
      <c r="C11" s="1" t="s">
        <v>390</v>
      </c>
      <c r="D11" s="3"/>
      <c r="E11" s="27"/>
      <c r="F11" s="27"/>
    </row>
    <row r="12" spans="1:6" ht="27" customHeight="1" x14ac:dyDescent="0.25">
      <c r="A12" s="12" t="s">
        <v>355</v>
      </c>
      <c r="B12" s="1" t="s">
        <v>391</v>
      </c>
      <c r="C12" s="1" t="s">
        <v>392</v>
      </c>
      <c r="D12" s="3"/>
      <c r="E12" s="27"/>
      <c r="F12" s="27"/>
    </row>
    <row r="13" spans="1:6" ht="27" customHeight="1" x14ac:dyDescent="0.25">
      <c r="A13" s="12" t="s">
        <v>355</v>
      </c>
      <c r="B13" s="1" t="s">
        <v>393</v>
      </c>
      <c r="C13" s="1" t="s">
        <v>394</v>
      </c>
      <c r="D13" s="3"/>
      <c r="E13" s="27"/>
      <c r="F13" s="27"/>
    </row>
    <row r="14" spans="1:6" ht="19.5" customHeight="1" x14ac:dyDescent="0.25">
      <c r="A14" s="12" t="s">
        <v>355</v>
      </c>
      <c r="B14" s="1" t="s">
        <v>395</v>
      </c>
      <c r="C14" s="1" t="s">
        <v>396</v>
      </c>
      <c r="D14" s="3"/>
      <c r="E14" s="27"/>
      <c r="F14" s="27"/>
    </row>
    <row r="15" spans="1:6" ht="19.5" customHeight="1" x14ac:dyDescent="0.25">
      <c r="A15" s="12" t="s">
        <v>355</v>
      </c>
      <c r="B15" s="1" t="s">
        <v>397</v>
      </c>
      <c r="C15" s="1" t="s">
        <v>398</v>
      </c>
      <c r="D15" s="3"/>
      <c r="E15" s="27"/>
      <c r="F15" s="27"/>
    </row>
    <row r="16" spans="1:6" ht="19.5" customHeight="1" x14ac:dyDescent="0.25">
      <c r="A16" s="12" t="s">
        <v>355</v>
      </c>
      <c r="B16" s="1" t="s">
        <v>399</v>
      </c>
      <c r="C16" s="1" t="s">
        <v>400</v>
      </c>
      <c r="D16" s="3"/>
      <c r="E16" s="27"/>
      <c r="F16" s="27"/>
    </row>
    <row r="17" spans="1:6" ht="27" customHeight="1" x14ac:dyDescent="0.25">
      <c r="A17" s="12" t="s">
        <v>355</v>
      </c>
      <c r="B17" s="1" t="s">
        <v>401</v>
      </c>
      <c r="C17" s="1" t="s">
        <v>402</v>
      </c>
      <c r="D17" s="3"/>
      <c r="E17" s="27"/>
      <c r="F17" s="27"/>
    </row>
    <row r="18" spans="1:6" ht="27" customHeight="1" x14ac:dyDescent="0.25">
      <c r="A18" s="12" t="s">
        <v>355</v>
      </c>
      <c r="B18" s="1" t="s">
        <v>403</v>
      </c>
      <c r="C18" s="1" t="s">
        <v>404</v>
      </c>
      <c r="D18" s="3"/>
      <c r="E18" s="27"/>
      <c r="F18" s="27"/>
    </row>
    <row r="19" spans="1:6" ht="27" customHeight="1" x14ac:dyDescent="0.25">
      <c r="A19" s="12" t="s">
        <v>357</v>
      </c>
      <c r="B19" s="1" t="s">
        <v>405</v>
      </c>
      <c r="C19" s="1" t="s">
        <v>406</v>
      </c>
      <c r="D19" s="3"/>
      <c r="E19" s="27"/>
      <c r="F19" s="27"/>
    </row>
    <row r="20" spans="1:6" ht="19.5" customHeight="1" x14ac:dyDescent="0.25">
      <c r="A20" s="12" t="s">
        <v>357</v>
      </c>
      <c r="B20" s="1" t="s">
        <v>407</v>
      </c>
      <c r="C20" s="1" t="s">
        <v>408</v>
      </c>
      <c r="D20" s="3"/>
      <c r="E20" s="27"/>
      <c r="F20" s="27"/>
    </row>
    <row r="21" spans="1:6" ht="19.5" customHeight="1" x14ac:dyDescent="0.25">
      <c r="A21" s="12" t="s">
        <v>357</v>
      </c>
      <c r="B21" s="1" t="s">
        <v>409</v>
      </c>
      <c r="C21" s="1" t="s">
        <v>410</v>
      </c>
      <c r="D21" s="3"/>
      <c r="E21" s="27"/>
      <c r="F21" s="27"/>
    </row>
    <row r="22" spans="1:6" ht="19.5" customHeight="1" x14ac:dyDescent="0.25">
      <c r="A22" s="12" t="s">
        <v>357</v>
      </c>
      <c r="B22" s="1" t="s">
        <v>411</v>
      </c>
      <c r="C22" s="1" t="s">
        <v>412</v>
      </c>
      <c r="D22" s="3"/>
      <c r="E22" s="27"/>
      <c r="F22" s="27"/>
    </row>
    <row r="23" spans="1:6" ht="27" customHeight="1" x14ac:dyDescent="0.25">
      <c r="A23" s="12" t="s">
        <v>357</v>
      </c>
      <c r="B23" s="1" t="s">
        <v>153</v>
      </c>
      <c r="C23" s="1" t="s">
        <v>413</v>
      </c>
      <c r="D23" s="3"/>
      <c r="E23" s="27"/>
      <c r="F23" s="27"/>
    </row>
    <row r="24" spans="1:6" ht="27" customHeight="1" x14ac:dyDescent="0.25">
      <c r="A24" s="12" t="s">
        <v>359</v>
      </c>
      <c r="B24" s="1" t="s">
        <v>307</v>
      </c>
      <c r="C24" s="1" t="s">
        <v>414</v>
      </c>
      <c r="D24" s="3"/>
      <c r="E24" s="27"/>
      <c r="F24" s="27"/>
    </row>
    <row r="25" spans="1:6" ht="19.5" customHeight="1" x14ac:dyDescent="0.25">
      <c r="A25" s="12" t="s">
        <v>359</v>
      </c>
      <c r="B25" s="1" t="s">
        <v>415</v>
      </c>
      <c r="C25" s="1" t="s">
        <v>416</v>
      </c>
      <c r="D25" s="3"/>
      <c r="E25" s="27"/>
      <c r="F25" s="27"/>
    </row>
    <row r="26" spans="1:6" ht="19.5" customHeight="1" x14ac:dyDescent="0.25">
      <c r="A26" s="12" t="s">
        <v>359</v>
      </c>
      <c r="B26" s="1" t="s">
        <v>417</v>
      </c>
      <c r="C26" s="1" t="s">
        <v>418</v>
      </c>
      <c r="D26" s="3"/>
      <c r="E26" s="27"/>
      <c r="F26" s="27"/>
    </row>
    <row r="27" spans="1:6" ht="19.5" customHeight="1" x14ac:dyDescent="0.25">
      <c r="A27" s="12" t="s">
        <v>359</v>
      </c>
      <c r="B27" s="1" t="s">
        <v>419</v>
      </c>
      <c r="C27" s="1" t="s">
        <v>420</v>
      </c>
      <c r="D27" s="3"/>
      <c r="E27" s="27"/>
      <c r="F27" s="27"/>
    </row>
    <row r="28" spans="1:6" ht="19.5" customHeight="1" x14ac:dyDescent="0.25">
      <c r="A28" s="12" t="s">
        <v>359</v>
      </c>
      <c r="B28" s="1" t="s">
        <v>421</v>
      </c>
      <c r="C28" s="1" t="s">
        <v>422</v>
      </c>
      <c r="D28" s="3"/>
      <c r="E28" s="27"/>
      <c r="F28" s="27"/>
    </row>
    <row r="29" spans="1:6" ht="19.5" customHeight="1" x14ac:dyDescent="0.25">
      <c r="A29" s="12" t="s">
        <v>359</v>
      </c>
      <c r="B29" s="1" t="s">
        <v>423</v>
      </c>
      <c r="C29" s="1" t="s">
        <v>424</v>
      </c>
      <c r="D29" s="3"/>
      <c r="E29" s="27"/>
      <c r="F29" s="27"/>
    </row>
    <row r="30" spans="1:6" ht="19.5" customHeight="1" x14ac:dyDescent="0.25">
      <c r="A30" s="12" t="s">
        <v>359</v>
      </c>
      <c r="B30" s="1" t="s">
        <v>425</v>
      </c>
      <c r="C30" s="1" t="s">
        <v>426</v>
      </c>
      <c r="D30" s="3"/>
      <c r="E30" s="27"/>
      <c r="F30" s="27"/>
    </row>
    <row r="31" spans="1:6" ht="19.5" customHeight="1" x14ac:dyDescent="0.25">
      <c r="A31" s="12" t="s">
        <v>359</v>
      </c>
      <c r="B31" s="1" t="s">
        <v>427</v>
      </c>
      <c r="C31" s="1" t="s">
        <v>428</v>
      </c>
      <c r="D31" s="3"/>
      <c r="E31" s="27"/>
      <c r="F31" s="27"/>
    </row>
    <row r="32" spans="1:6" ht="19.5" customHeight="1" x14ac:dyDescent="0.25">
      <c r="A32" s="12" t="s">
        <v>359</v>
      </c>
      <c r="B32" s="1" t="s">
        <v>429</v>
      </c>
      <c r="C32" s="1" t="s">
        <v>430</v>
      </c>
      <c r="D32" s="3"/>
      <c r="E32" s="27"/>
      <c r="F32" s="27"/>
    </row>
    <row r="33" spans="1:6" ht="19.5" customHeight="1" x14ac:dyDescent="0.25">
      <c r="A33" s="12" t="s">
        <v>361</v>
      </c>
      <c r="B33" s="1" t="s">
        <v>431</v>
      </c>
      <c r="C33" s="1" t="s">
        <v>432</v>
      </c>
      <c r="D33" s="3"/>
      <c r="E33" s="27"/>
      <c r="F33" s="27"/>
    </row>
    <row r="34" spans="1:6" ht="27" customHeight="1" x14ac:dyDescent="0.25">
      <c r="A34" s="12" t="s">
        <v>361</v>
      </c>
      <c r="B34" s="1" t="s">
        <v>433</v>
      </c>
      <c r="C34" s="1" t="s">
        <v>434</v>
      </c>
      <c r="D34" s="3"/>
      <c r="E34" s="27"/>
      <c r="F34" s="27"/>
    </row>
    <row r="35" spans="1:6" ht="19.5" customHeight="1" x14ac:dyDescent="0.25">
      <c r="A35" s="12" t="s">
        <v>361</v>
      </c>
      <c r="B35" s="1" t="s">
        <v>435</v>
      </c>
      <c r="C35" s="1" t="s">
        <v>436</v>
      </c>
      <c r="D35" s="3"/>
      <c r="E35" s="27"/>
      <c r="F35" s="27"/>
    </row>
    <row r="36" spans="1:6" ht="19.5" customHeight="1" x14ac:dyDescent="0.25">
      <c r="A36" s="12" t="s">
        <v>361</v>
      </c>
      <c r="B36" s="1" t="s">
        <v>437</v>
      </c>
      <c r="C36" s="1" t="s">
        <v>438</v>
      </c>
      <c r="D36" s="3"/>
      <c r="E36" s="27"/>
      <c r="F36" s="27"/>
    </row>
    <row r="37" spans="1:6" ht="19.5" customHeight="1" x14ac:dyDescent="0.25">
      <c r="A37" s="12" t="s">
        <v>361</v>
      </c>
      <c r="B37" s="1" t="s">
        <v>439</v>
      </c>
      <c r="C37" s="1" t="s">
        <v>440</v>
      </c>
      <c r="D37" s="3"/>
      <c r="E37" s="27"/>
      <c r="F37" s="27"/>
    </row>
    <row r="38" spans="1:6" ht="19.5" customHeight="1" x14ac:dyDescent="0.25">
      <c r="A38" s="12" t="s">
        <v>361</v>
      </c>
      <c r="B38" s="1" t="s">
        <v>441</v>
      </c>
      <c r="C38" s="1" t="s">
        <v>442</v>
      </c>
      <c r="D38" s="3"/>
      <c r="E38" s="27"/>
      <c r="F38" s="27"/>
    </row>
    <row r="39" spans="1:6" ht="19.5" customHeight="1" x14ac:dyDescent="0.25">
      <c r="A39" s="12" t="s">
        <v>363</v>
      </c>
      <c r="B39" s="1" t="s">
        <v>443</v>
      </c>
      <c r="C39" s="1" t="s">
        <v>444</v>
      </c>
      <c r="D39" s="3"/>
      <c r="E39" s="27"/>
      <c r="F39" s="27"/>
    </row>
    <row r="40" spans="1:6" ht="19.5" customHeight="1" x14ac:dyDescent="0.25">
      <c r="A40" s="12" t="s">
        <v>363</v>
      </c>
      <c r="B40" s="1" t="s">
        <v>445</v>
      </c>
      <c r="C40" s="1" t="s">
        <v>446</v>
      </c>
      <c r="D40" s="3"/>
      <c r="E40" s="27"/>
      <c r="F40" s="27"/>
    </row>
    <row r="41" spans="1:6" ht="19.5" customHeight="1" x14ac:dyDescent="0.25">
      <c r="A41" s="12" t="s">
        <v>363</v>
      </c>
      <c r="B41" s="1" t="s">
        <v>447</v>
      </c>
      <c r="C41" s="1" t="s">
        <v>124</v>
      </c>
      <c r="D41" s="3"/>
      <c r="E41" s="27"/>
      <c r="F41" s="27"/>
    </row>
    <row r="42" spans="1:6" ht="19.5" customHeight="1" x14ac:dyDescent="0.25">
      <c r="A42" s="12" t="s">
        <v>363</v>
      </c>
      <c r="B42" s="1" t="s">
        <v>448</v>
      </c>
      <c r="C42" s="1" t="s">
        <v>449</v>
      </c>
      <c r="D42" s="3"/>
      <c r="E42" s="27"/>
      <c r="F42" s="27"/>
    </row>
    <row r="43" spans="1:6" ht="19.5" customHeight="1" x14ac:dyDescent="0.25">
      <c r="A43" s="12" t="s">
        <v>363</v>
      </c>
      <c r="B43" s="1" t="s">
        <v>450</v>
      </c>
      <c r="C43" s="1" t="s">
        <v>451</v>
      </c>
      <c r="D43" s="3"/>
      <c r="E43" s="27"/>
      <c r="F43" s="27"/>
    </row>
    <row r="44" spans="1:6" ht="19.5" customHeight="1" x14ac:dyDescent="0.25">
      <c r="A44" s="12" t="s">
        <v>363</v>
      </c>
      <c r="B44" s="1" t="s">
        <v>452</v>
      </c>
      <c r="C44" s="1" t="s">
        <v>128</v>
      </c>
      <c r="D44" s="3"/>
      <c r="E44" s="27"/>
      <c r="F44" s="27"/>
    </row>
    <row r="45" spans="1:6" ht="19.5" customHeight="1" x14ac:dyDescent="0.25">
      <c r="A45" s="12" t="s">
        <v>363</v>
      </c>
      <c r="B45" s="1" t="s">
        <v>453</v>
      </c>
      <c r="C45" s="1" t="s">
        <v>454</v>
      </c>
      <c r="D45" s="3"/>
      <c r="E45" s="27"/>
      <c r="F45" s="27"/>
    </row>
    <row r="46" spans="1:6" ht="40.5" customHeight="1" x14ac:dyDescent="0.25">
      <c r="A46" s="12" t="s">
        <v>363</v>
      </c>
      <c r="B46" s="1" t="s">
        <v>455</v>
      </c>
      <c r="C46" s="1" t="s">
        <v>456</v>
      </c>
      <c r="D46" s="3"/>
      <c r="E46" s="27"/>
      <c r="F46" s="27"/>
    </row>
    <row r="47" spans="1:6" ht="27" customHeight="1" x14ac:dyDescent="0.25">
      <c r="A47" s="12" t="s">
        <v>365</v>
      </c>
      <c r="B47" s="1" t="s">
        <v>457</v>
      </c>
      <c r="C47" s="1" t="s">
        <v>458</v>
      </c>
      <c r="D47" s="3"/>
      <c r="E47" s="27"/>
      <c r="F47" s="27"/>
    </row>
    <row r="48" spans="1:6" ht="27" customHeight="1" x14ac:dyDescent="0.25">
      <c r="A48" s="12" t="s">
        <v>365</v>
      </c>
      <c r="B48" s="1" t="s">
        <v>226</v>
      </c>
      <c r="C48" s="1" t="s">
        <v>459</v>
      </c>
      <c r="D48" s="3"/>
      <c r="E48" s="27"/>
      <c r="F48" s="27"/>
    </row>
    <row r="49" spans="1:6" ht="19.5" customHeight="1" x14ac:dyDescent="0.25">
      <c r="A49" s="12" t="s">
        <v>365</v>
      </c>
      <c r="B49" s="1" t="s">
        <v>460</v>
      </c>
      <c r="C49" s="1" t="s">
        <v>461</v>
      </c>
      <c r="D49" s="3"/>
      <c r="E49" s="27"/>
      <c r="F49" s="27"/>
    </row>
    <row r="50" spans="1:6" ht="19.5" customHeight="1" x14ac:dyDescent="0.25">
      <c r="A50" s="12" t="s">
        <v>365</v>
      </c>
      <c r="B50" s="1" t="s">
        <v>462</v>
      </c>
      <c r="C50" s="1" t="s">
        <v>463</v>
      </c>
      <c r="D50" s="3"/>
      <c r="E50" s="27"/>
      <c r="F50" s="27"/>
    </row>
    <row r="51" spans="1:6" ht="27" customHeight="1" x14ac:dyDescent="0.25">
      <c r="A51" s="12" t="s">
        <v>365</v>
      </c>
      <c r="B51" s="1" t="s">
        <v>464</v>
      </c>
      <c r="C51" s="1" t="s">
        <v>465</v>
      </c>
      <c r="D51" s="3"/>
      <c r="E51" s="27"/>
      <c r="F51" s="27"/>
    </row>
    <row r="52" spans="1:6" ht="27" customHeight="1" x14ac:dyDescent="0.25">
      <c r="A52" s="12" t="s">
        <v>365</v>
      </c>
      <c r="B52" s="1" t="s">
        <v>466</v>
      </c>
      <c r="C52" s="1" t="s">
        <v>250</v>
      </c>
      <c r="D52" s="3"/>
      <c r="E52" s="27"/>
      <c r="F52" s="27"/>
    </row>
    <row r="53" spans="1:6" ht="19.5" customHeight="1" x14ac:dyDescent="0.25">
      <c r="A53" s="12" t="s">
        <v>365</v>
      </c>
      <c r="B53" s="1" t="s">
        <v>467</v>
      </c>
      <c r="C53" s="1" t="s">
        <v>468</v>
      </c>
      <c r="D53" s="3"/>
      <c r="E53" s="27"/>
      <c r="F53" s="27"/>
    </row>
    <row r="54" spans="1:6" ht="27" customHeight="1" x14ac:dyDescent="0.25">
      <c r="A54" s="12" t="s">
        <v>365</v>
      </c>
      <c r="B54" s="1" t="s">
        <v>166</v>
      </c>
      <c r="C54" s="1" t="s">
        <v>469</v>
      </c>
      <c r="D54" s="3"/>
      <c r="E54" s="27"/>
      <c r="F54" s="27"/>
    </row>
    <row r="55" spans="1:6" ht="27" customHeight="1" x14ac:dyDescent="0.25">
      <c r="A55" s="12" t="s">
        <v>365</v>
      </c>
      <c r="B55" s="1" t="s">
        <v>470</v>
      </c>
      <c r="C55" s="1" t="s">
        <v>471</v>
      </c>
      <c r="D55" s="3"/>
      <c r="E55" s="27"/>
      <c r="F55" s="27"/>
    </row>
    <row r="56" spans="1:6" ht="27" customHeight="1" x14ac:dyDescent="0.25">
      <c r="A56" s="12" t="s">
        <v>367</v>
      </c>
      <c r="B56" s="1" t="s">
        <v>170</v>
      </c>
      <c r="C56" s="1" t="s">
        <v>472</v>
      </c>
      <c r="D56" s="3"/>
      <c r="E56" s="27"/>
      <c r="F56" s="27"/>
    </row>
    <row r="57" spans="1:6" ht="27" customHeight="1" x14ac:dyDescent="0.25">
      <c r="A57" s="12" t="s">
        <v>367</v>
      </c>
      <c r="B57" s="1" t="s">
        <v>473</v>
      </c>
      <c r="C57" s="1" t="s">
        <v>474</v>
      </c>
      <c r="D57" s="3"/>
      <c r="E57" s="27"/>
      <c r="F57" s="27"/>
    </row>
    <row r="58" spans="1:6" ht="19.5" customHeight="1" x14ac:dyDescent="0.25">
      <c r="A58" s="12" t="s">
        <v>367</v>
      </c>
      <c r="B58" s="1" t="s">
        <v>475</v>
      </c>
      <c r="C58" s="1" t="s">
        <v>476</v>
      </c>
      <c r="D58" s="3"/>
      <c r="E58" s="27"/>
      <c r="F58" s="27"/>
    </row>
    <row r="59" spans="1:6" ht="27" customHeight="1" x14ac:dyDescent="0.25">
      <c r="A59" s="12" t="s">
        <v>367</v>
      </c>
      <c r="B59" s="1" t="s">
        <v>477</v>
      </c>
      <c r="C59" s="1" t="s">
        <v>177</v>
      </c>
      <c r="D59" s="3"/>
      <c r="E59" s="27"/>
      <c r="F59" s="27"/>
    </row>
    <row r="60" spans="1:6" ht="19.5" customHeight="1" x14ac:dyDescent="0.25">
      <c r="A60" s="12" t="s">
        <v>367</v>
      </c>
      <c r="B60" s="1" t="s">
        <v>174</v>
      </c>
      <c r="C60" s="1" t="s">
        <v>175</v>
      </c>
      <c r="D60" s="3"/>
      <c r="E60" s="27"/>
      <c r="F60" s="27"/>
    </row>
    <row r="61" spans="1:6" ht="27" customHeight="1" x14ac:dyDescent="0.25">
      <c r="A61" s="12" t="s">
        <v>369</v>
      </c>
      <c r="B61" s="1" t="s">
        <v>259</v>
      </c>
      <c r="C61" s="1" t="s">
        <v>478</v>
      </c>
      <c r="D61" s="3"/>
      <c r="E61" s="27"/>
      <c r="F61" s="27"/>
    </row>
    <row r="62" spans="1:6" ht="27" customHeight="1" x14ac:dyDescent="0.25">
      <c r="A62" s="12" t="s">
        <v>182</v>
      </c>
      <c r="B62" s="1" t="s">
        <v>183</v>
      </c>
      <c r="C62" s="1" t="s">
        <v>184</v>
      </c>
      <c r="D62" s="3"/>
      <c r="E62" s="27"/>
      <c r="F62" s="27"/>
    </row>
    <row r="63" spans="1:6" ht="27" customHeight="1" x14ac:dyDescent="0.25">
      <c r="A63" s="12" t="s">
        <v>182</v>
      </c>
      <c r="B63" s="1" t="s">
        <v>185</v>
      </c>
      <c r="C63" s="1" t="s">
        <v>186</v>
      </c>
      <c r="D63" s="3"/>
      <c r="E63" s="27"/>
      <c r="F63" s="27"/>
    </row>
    <row r="64" spans="1:6" ht="19.5" customHeight="1" x14ac:dyDescent="0.25">
      <c r="A64" s="12" t="s">
        <v>182</v>
      </c>
      <c r="B64" s="1" t="s">
        <v>187</v>
      </c>
      <c r="C64" s="1" t="s">
        <v>188</v>
      </c>
      <c r="D64" s="3"/>
      <c r="E64" s="27"/>
      <c r="F64" s="27"/>
    </row>
    <row r="65" spans="1:6" ht="27" customHeight="1" x14ac:dyDescent="0.25">
      <c r="A65" s="12" t="s">
        <v>182</v>
      </c>
      <c r="B65" s="1" t="s">
        <v>189</v>
      </c>
      <c r="C65" s="1" t="s">
        <v>190</v>
      </c>
      <c r="D65" s="3"/>
      <c r="E65" s="27"/>
      <c r="F65" s="27"/>
    </row>
    <row r="66" spans="1:6" ht="40.5" customHeight="1" x14ac:dyDescent="0.25">
      <c r="A66" s="12" t="s">
        <v>182</v>
      </c>
      <c r="B66" s="1" t="s">
        <v>191</v>
      </c>
      <c r="C66" s="1" t="s">
        <v>192</v>
      </c>
      <c r="D66" s="3"/>
      <c r="E66" s="27"/>
      <c r="F66" s="27"/>
    </row>
    <row r="67" spans="1:6" ht="40.5" customHeight="1" x14ac:dyDescent="0.25">
      <c r="A67" s="12" t="s">
        <v>182</v>
      </c>
      <c r="B67" s="1" t="s">
        <v>193</v>
      </c>
      <c r="C67" s="1" t="s">
        <v>194</v>
      </c>
      <c r="D67" s="3"/>
      <c r="E67" s="27"/>
      <c r="F67" s="27"/>
    </row>
    <row r="68" spans="1:6" ht="27" customHeight="1" x14ac:dyDescent="0.25">
      <c r="A68" s="12" t="s">
        <v>182</v>
      </c>
      <c r="B68" s="1" t="s">
        <v>195</v>
      </c>
      <c r="C68" s="1" t="s">
        <v>196</v>
      </c>
      <c r="D68" s="3"/>
      <c r="E68" s="27"/>
      <c r="F68" s="27"/>
    </row>
    <row r="70" spans="1:6" x14ac:dyDescent="0.25">
      <c r="B70" s="15" t="s">
        <v>197</v>
      </c>
      <c r="C70" s="28">
        <f>COUNTIF(E7:E68,"No")</f>
        <v>0</v>
      </c>
    </row>
    <row r="71" spans="1:6" x14ac:dyDescent="0.25">
      <c r="B71" s="15" t="s">
        <v>198</v>
      </c>
      <c r="C71" s="28">
        <f>COUNTBLANK(E7:E68)</f>
        <v>62</v>
      </c>
    </row>
  </sheetData>
  <mergeCells count="1">
    <mergeCell ref="A4:F4"/>
  </mergeCells>
  <dataValidations count="1">
    <dataValidation type="list" allowBlank="1" sqref="E7:E68" xr:uid="{00000000-0002-0000-0900-000000000000}">
      <formula1>"Sí,No"</formula1>
      <formula2>0</formula2>
    </dataValidation>
  </dataValidations>
  <pageMargins left="0.75" right="0.75" top="1" bottom="1" header="0.511811023622047" footer="0.5"/>
  <pageSetup scale="81" fitToHeight="0" orientation="landscape" horizontalDpi="300" verticalDpi="300" r:id="rId1"/>
  <headerFooter>
    <oddFooter>&amp;CAnejo A · Cumplimiento Radiografía Digital Portátil (DR Móvil) · Página &amp;P de &amp;N</oddFooter>
  </headerFooter>
</worksheet>
</file>

<file path=docMetadata/LabelInfo.xml><?xml version="1.0" encoding="utf-8"?>
<clbl:labelList xmlns:clbl="http://schemas.microsoft.com/office/2020/mipLabelMetadata">
  <clbl:label id="{e906065a-f03e-47ad-a4c4-6b139a08445c}" enabled="0" method="" siteId="{e906065a-f03e-47ad-a4c4-6b139a08445c}"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Instrucciones</vt:lpstr>
      <vt:lpstr>Resumen</vt:lpstr>
      <vt:lpstr>Partida 1</vt:lpstr>
      <vt:lpstr>P1 Cumplimiento</vt:lpstr>
      <vt:lpstr>Partida 2</vt:lpstr>
      <vt:lpstr>P2 Cumplimiento</vt:lpstr>
      <vt:lpstr>Partida 3</vt:lpstr>
      <vt:lpstr>P3 Cumplimiento</vt:lpstr>
      <vt:lpstr>Partida 4</vt:lpstr>
      <vt:lpstr>P4 Cumplimiento</vt:lpstr>
      <vt:lpstr>'Partida 1'!Print_Area</vt:lpstr>
      <vt:lpstr>'Partida 2'!Print_Area</vt:lpstr>
      <vt:lpstr>'Partida 3'!Print_Area</vt:lpstr>
      <vt:lpstr>'Partida 4'!Print_Area</vt:lpstr>
      <vt:lpstr>'P1 Cumplimiento'!Print_Titles</vt:lpstr>
      <vt:lpstr>'P2 Cumplimiento'!Print_Titles</vt:lpstr>
      <vt:lpstr>'P3 Cumplimiento'!Print_Titles</vt:lpstr>
      <vt:lpstr>'P4 Cumplimiento'!Print_Titles</vt:lpstr>
      <vt:lpstr>'Partida 1'!Print_Titles</vt:lpstr>
      <vt:lpstr>'Partida 2'!Print_Titles</vt:lpstr>
      <vt:lpstr>'Partida 3'!Print_Titles</vt:lpstr>
      <vt:lpstr>'Partida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Carlos Padilla Cruz</cp:lastModifiedBy>
  <cp:revision>0</cp:revision>
  <dcterms:created xsi:type="dcterms:W3CDTF">2026-10-11T20:17:36Z</dcterms:created>
  <dcterms:modified xsi:type="dcterms:W3CDTF">2026-10-13T21:00:25Z</dcterms:modified>
  <dc:language>en-US</dc:language>
</cp:coreProperties>
</file>