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02"/>
  <workbookPr showInkAnnotation="0" autoCompressPictures="0"/>
  <mc:AlternateContent xmlns:mc="http://schemas.openxmlformats.org/markup-compatibility/2006">
    <mc:Choice Requires="x15">
      <x15ac:absPath xmlns:x15ac="http://schemas.microsoft.com/office/spreadsheetml/2010/11/ac" url="https://berrydunn.sharepoint.com/sites/KL-PR-PuertoRicoDepartmentofHealthMMISPhaseIIIRFPDevelopment/Project Documents/System Selection/RFP Narrative/Attachments/"/>
    </mc:Choice>
  </mc:AlternateContent>
  <xr:revisionPtr revIDLastSave="0" documentId="8_{86E794BE-6E5D-413A-B7A9-E79631E26A1E}" xr6:coauthVersionLast="47" xr6:coauthVersionMax="47" xr10:uidLastSave="{00000000-0000-0000-0000-000000000000}"/>
  <bookViews>
    <workbookView xWindow="-100" yWindow="-100" windowWidth="19390" windowHeight="10060" tabRatio="861" xr2:uid="{00000000-000D-0000-FFFF-FFFF00000000}"/>
  </bookViews>
  <sheets>
    <sheet name="TOC" sheetId="6" r:id="rId1"/>
    <sheet name="1. Instructions" sheetId="2" r:id="rId2"/>
    <sheet name="2. Cost Summary" sheetId="16" r:id="rId3"/>
    <sheet name="3. Labor Rates" sheetId="17" r:id="rId4"/>
    <sheet name="4. Project Deliverables" sheetId="18" r:id="rId5"/>
    <sheet name="5. Maint &amp; Ops Support" sheetId="19" r:id="rId6"/>
    <sheet name="6. Hosting &amp; Disaster Recovery" sheetId="20" r:id="rId7"/>
    <sheet name="7. Packaged Software" sheetId="21" r:id="rId8"/>
    <sheet name="8.Hardware (If Applicable)" sheetId="25" r:id="rId9"/>
    <sheet name="9. Assumptions" sheetId="23" r:id="rId10"/>
  </sheets>
  <definedNames>
    <definedName name="_xlnm.Print_Titles" localSheetId="1">'1. Instructions'!$2:$5</definedName>
    <definedName name="varModuleName">TOC!$B$2</definedName>
    <definedName name="varOfferorName">TOC!$C$4</definedName>
    <definedName name="varTotalHardwareCost">#REF!</definedName>
    <definedName name="varTotalImplementationCost">'4. Project Deliverables'!$D$72</definedName>
    <definedName name="varTotalPackagedSWcosts" localSheetId="8">'8.Hardware (If Applicable)'!$I$20</definedName>
    <definedName name="varTotalPackagedSWcosts">'7. Packaged Software'!$I$24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5" i="23" l="1"/>
  <c r="C5" i="25"/>
  <c r="C5" i="21"/>
  <c r="E5" i="20"/>
  <c r="C5" i="19"/>
  <c r="C4" i="18"/>
  <c r="C4" i="2"/>
  <c r="C5" i="17"/>
  <c r="C5" i="16"/>
  <c r="I16" i="25" l="1"/>
  <c r="J23" i="21"/>
  <c r="I23" i="21"/>
  <c r="J22" i="21"/>
  <c r="I22" i="21"/>
  <c r="J21" i="21"/>
  <c r="I21" i="21"/>
  <c r="J20" i="21"/>
  <c r="I20" i="21"/>
  <c r="J19" i="21"/>
  <c r="I19" i="21"/>
  <c r="J18" i="21"/>
  <c r="I18" i="21"/>
  <c r="J17" i="21"/>
  <c r="I17" i="21"/>
  <c r="J16" i="21"/>
  <c r="I16" i="21"/>
  <c r="J15" i="21"/>
  <c r="I15" i="21"/>
  <c r="J14" i="21"/>
  <c r="I14" i="21"/>
  <c r="J19" i="25"/>
  <c r="I19" i="25"/>
  <c r="J18" i="25"/>
  <c r="I18" i="25"/>
  <c r="J17" i="25"/>
  <c r="I17" i="25"/>
  <c r="J16" i="25"/>
  <c r="J15" i="25"/>
  <c r="I15" i="25"/>
  <c r="J14" i="25"/>
  <c r="I14" i="25"/>
  <c r="J13" i="25"/>
  <c r="I13" i="25"/>
  <c r="J12" i="25"/>
  <c r="I12" i="25"/>
  <c r="J11" i="25"/>
  <c r="I11" i="25"/>
  <c r="I10" i="25"/>
  <c r="J10" i="25"/>
  <c r="D56" i="18"/>
  <c r="D31" i="18"/>
  <c r="D9" i="18"/>
  <c r="K9" i="18"/>
  <c r="T20" i="25"/>
  <c r="Q20" i="25"/>
  <c r="K17" i="16" s="1"/>
  <c r="P20" i="25"/>
  <c r="J17" i="16" s="1"/>
  <c r="O20" i="25"/>
  <c r="I17" i="16" s="1"/>
  <c r="N20" i="25"/>
  <c r="H17" i="16" s="1"/>
  <c r="M20" i="25"/>
  <c r="G17" i="16" s="1"/>
  <c r="L20" i="25"/>
  <c r="F17" i="16" s="1"/>
  <c r="K20" i="25"/>
  <c r="E17" i="16" s="1"/>
  <c r="R19" i="25"/>
  <c r="R18" i="25"/>
  <c r="R17" i="25"/>
  <c r="R16" i="25"/>
  <c r="R15" i="25"/>
  <c r="R14" i="25"/>
  <c r="R13" i="25"/>
  <c r="R11" i="25"/>
  <c r="R10" i="25"/>
  <c r="B3" i="25"/>
  <c r="D14" i="20"/>
  <c r="D15" i="16" s="1"/>
  <c r="C14" i="20"/>
  <c r="C15" i="16" s="1"/>
  <c r="P11" i="19"/>
  <c r="P12" i="19"/>
  <c r="P13" i="19"/>
  <c r="P14" i="19"/>
  <c r="P15" i="19"/>
  <c r="P16" i="19"/>
  <c r="P17" i="19"/>
  <c r="P18" i="19"/>
  <c r="P19" i="19"/>
  <c r="P20" i="19"/>
  <c r="P21" i="19"/>
  <c r="P22" i="19"/>
  <c r="P23" i="19"/>
  <c r="P24" i="19"/>
  <c r="P25" i="19"/>
  <c r="P26" i="19"/>
  <c r="O27" i="19"/>
  <c r="N11" i="19"/>
  <c r="N12" i="19"/>
  <c r="N13" i="19"/>
  <c r="N14" i="19"/>
  <c r="N15" i="19"/>
  <c r="N16" i="19"/>
  <c r="N17" i="19"/>
  <c r="N18" i="19"/>
  <c r="N19" i="19"/>
  <c r="N20" i="19"/>
  <c r="N21" i="19"/>
  <c r="N22" i="19"/>
  <c r="N23" i="19"/>
  <c r="N24" i="19"/>
  <c r="N25" i="19"/>
  <c r="N26" i="19"/>
  <c r="N27" i="19"/>
  <c r="J14" i="16" s="1"/>
  <c r="M27" i="19"/>
  <c r="L11" i="19"/>
  <c r="L12" i="19"/>
  <c r="L13" i="19"/>
  <c r="L14" i="19"/>
  <c r="L15" i="19"/>
  <c r="L16" i="19"/>
  <c r="L17" i="19"/>
  <c r="L18" i="19"/>
  <c r="L19" i="19"/>
  <c r="L20" i="19"/>
  <c r="L21" i="19"/>
  <c r="L22" i="19"/>
  <c r="L23" i="19"/>
  <c r="L24" i="19"/>
  <c r="L25" i="19"/>
  <c r="L26" i="19"/>
  <c r="K27" i="19"/>
  <c r="J11" i="19"/>
  <c r="J12" i="19"/>
  <c r="J13" i="19"/>
  <c r="J14" i="19"/>
  <c r="J15" i="19"/>
  <c r="J16" i="19"/>
  <c r="J17" i="19"/>
  <c r="J18" i="19"/>
  <c r="J19" i="19"/>
  <c r="J20" i="19"/>
  <c r="J21" i="19"/>
  <c r="J22" i="19"/>
  <c r="J23" i="19"/>
  <c r="J24" i="19"/>
  <c r="J25" i="19"/>
  <c r="J26" i="19"/>
  <c r="J27" i="19"/>
  <c r="H14" i="16" s="1"/>
  <c r="I27" i="19"/>
  <c r="C27" i="19"/>
  <c r="G27" i="19"/>
  <c r="E27" i="19"/>
  <c r="H11" i="19"/>
  <c r="H12" i="19"/>
  <c r="H13" i="19"/>
  <c r="H14" i="19"/>
  <c r="H15" i="19"/>
  <c r="H16" i="19"/>
  <c r="H17" i="19"/>
  <c r="H18" i="19"/>
  <c r="H19" i="19"/>
  <c r="H20" i="19"/>
  <c r="H21" i="19"/>
  <c r="H22" i="19"/>
  <c r="H23" i="19"/>
  <c r="H24" i="19"/>
  <c r="H25" i="19"/>
  <c r="H26" i="19"/>
  <c r="F11" i="19"/>
  <c r="F12" i="19"/>
  <c r="F13" i="19"/>
  <c r="F14" i="19"/>
  <c r="F15" i="19"/>
  <c r="F16" i="19"/>
  <c r="F17" i="19"/>
  <c r="F18" i="19"/>
  <c r="F19" i="19"/>
  <c r="F20" i="19"/>
  <c r="F21" i="19"/>
  <c r="F22" i="19"/>
  <c r="F23" i="19"/>
  <c r="F24" i="19"/>
  <c r="F25" i="19"/>
  <c r="F26" i="19"/>
  <c r="D11" i="19"/>
  <c r="D12" i="19"/>
  <c r="D13" i="19"/>
  <c r="D14" i="19"/>
  <c r="D15" i="19"/>
  <c r="D16" i="19"/>
  <c r="D17" i="19"/>
  <c r="D18" i="19"/>
  <c r="D19" i="19"/>
  <c r="D20" i="19"/>
  <c r="D21" i="19"/>
  <c r="D22" i="19"/>
  <c r="D23" i="19"/>
  <c r="D24" i="19"/>
  <c r="D25" i="19"/>
  <c r="D26" i="19"/>
  <c r="E14" i="20"/>
  <c r="E15" i="16" s="1"/>
  <c r="O24" i="21"/>
  <c r="I16" i="16" s="1"/>
  <c r="E23" i="17"/>
  <c r="B25" i="19"/>
  <c r="E19" i="17"/>
  <c r="B21" i="19" s="1"/>
  <c r="B2" i="2"/>
  <c r="B3" i="23"/>
  <c r="B3" i="21"/>
  <c r="B3" i="20"/>
  <c r="B3" i="19"/>
  <c r="B2" i="18"/>
  <c r="B3" i="17"/>
  <c r="B3" i="16"/>
  <c r="E21" i="17"/>
  <c r="B23" i="19"/>
  <c r="E22" i="17"/>
  <c r="B24" i="19"/>
  <c r="E24" i="17"/>
  <c r="E20" i="17"/>
  <c r="B22" i="19"/>
  <c r="E11" i="17"/>
  <c r="B13" i="19"/>
  <c r="E12" i="17"/>
  <c r="B14" i="19"/>
  <c r="E13" i="17"/>
  <c r="B15" i="19"/>
  <c r="E14" i="17"/>
  <c r="B16" i="19"/>
  <c r="E15" i="17"/>
  <c r="B17" i="19"/>
  <c r="E16" i="17"/>
  <c r="B18" i="19"/>
  <c r="E17" i="17"/>
  <c r="B19" i="19"/>
  <c r="E18" i="17"/>
  <c r="B20" i="19"/>
  <c r="E10" i="17"/>
  <c r="B12" i="19"/>
  <c r="R14" i="21"/>
  <c r="R18" i="21"/>
  <c r="N24" i="21"/>
  <c r="H16" i="16" s="1"/>
  <c r="P24" i="21"/>
  <c r="J16" i="16" s="1"/>
  <c r="Q24" i="21"/>
  <c r="K16" i="16" s="1"/>
  <c r="M24" i="21"/>
  <c r="G16" i="16"/>
  <c r="L24" i="21"/>
  <c r="F16" i="16" s="1"/>
  <c r="H14" i="20"/>
  <c r="H15" i="16"/>
  <c r="I14" i="20"/>
  <c r="I15" i="16"/>
  <c r="J14" i="20"/>
  <c r="J15" i="16"/>
  <c r="K14" i="20"/>
  <c r="K15" i="16"/>
  <c r="G14" i="20"/>
  <c r="G15" i="16"/>
  <c r="F14" i="20"/>
  <c r="F15" i="16"/>
  <c r="K24" i="21"/>
  <c r="E16" i="16" s="1"/>
  <c r="T24" i="21"/>
  <c r="R15" i="21"/>
  <c r="R16" i="21"/>
  <c r="R17" i="21"/>
  <c r="R19" i="21"/>
  <c r="R20" i="21"/>
  <c r="R21" i="21"/>
  <c r="R22" i="21"/>
  <c r="R23" i="21"/>
  <c r="K13" i="16" l="1"/>
  <c r="J13" i="16"/>
  <c r="I13" i="16"/>
  <c r="H13" i="16"/>
  <c r="G13" i="16"/>
  <c r="F13" i="16"/>
  <c r="E13" i="16"/>
  <c r="D13" i="16"/>
  <c r="D72" i="18"/>
  <c r="C13" i="16" s="1"/>
  <c r="R24" i="21"/>
  <c r="L13" i="16"/>
  <c r="S14" i="25"/>
  <c r="U14" i="25" s="1"/>
  <c r="S18" i="25"/>
  <c r="U18" i="25" s="1"/>
  <c r="J24" i="21"/>
  <c r="D16" i="16" s="1"/>
  <c r="S10" i="25"/>
  <c r="U10" i="25" s="1"/>
  <c r="D27" i="19"/>
  <c r="E14" i="16" s="1"/>
  <c r="E18" i="16" s="1"/>
  <c r="F27" i="19"/>
  <c r="F14" i="16" s="1"/>
  <c r="H27" i="19"/>
  <c r="G14" i="16" s="1"/>
  <c r="L27" i="19"/>
  <c r="I14" i="16" s="1"/>
  <c r="I18" i="16" s="1"/>
  <c r="P27" i="19"/>
  <c r="K14" i="16" s="1"/>
  <c r="K18" i="16" s="1"/>
  <c r="S23" i="21"/>
  <c r="U23" i="21" s="1"/>
  <c r="S22" i="21"/>
  <c r="U22" i="21" s="1"/>
  <c r="S21" i="21"/>
  <c r="U21" i="21" s="1"/>
  <c r="S20" i="21"/>
  <c r="U20" i="21" s="1"/>
  <c r="S19" i="21"/>
  <c r="U19" i="21" s="1"/>
  <c r="S18" i="21"/>
  <c r="U18" i="21" s="1"/>
  <c r="S17" i="21"/>
  <c r="U17" i="21" s="1"/>
  <c r="S16" i="21"/>
  <c r="U16" i="21" s="1"/>
  <c r="S15" i="21"/>
  <c r="U15" i="21" s="1"/>
  <c r="I24" i="21"/>
  <c r="C16" i="16" s="1"/>
  <c r="S14" i="21"/>
  <c r="S13" i="25"/>
  <c r="U13" i="25" s="1"/>
  <c r="R20" i="25"/>
  <c r="S15" i="25"/>
  <c r="U15" i="25" s="1"/>
  <c r="S17" i="25"/>
  <c r="U17" i="25" s="1"/>
  <c r="I20" i="25"/>
  <c r="C17" i="16" s="1"/>
  <c r="J20" i="25"/>
  <c r="D17" i="16" s="1"/>
  <c r="S16" i="25"/>
  <c r="U16" i="25" s="1"/>
  <c r="S19" i="25"/>
  <c r="U19" i="25" s="1"/>
  <c r="S11" i="25"/>
  <c r="U11" i="25" s="1"/>
  <c r="L15" i="16"/>
  <c r="J18" i="16"/>
  <c r="H18" i="16"/>
  <c r="F18" i="16"/>
  <c r="D18" i="16" l="1"/>
  <c r="L14" i="16"/>
  <c r="G18" i="16"/>
  <c r="U14" i="21"/>
  <c r="U24" i="21" s="1"/>
  <c r="L16" i="16" s="1"/>
  <c r="S24" i="21"/>
  <c r="U20" i="25"/>
  <c r="L17" i="16" s="1"/>
  <c r="S20" i="25"/>
  <c r="C18" i="16"/>
  <c r="L18" i="16" l="1"/>
</calcChain>
</file>

<file path=xl/sharedStrings.xml><?xml version="1.0" encoding="utf-8"?>
<sst xmlns="http://schemas.openxmlformats.org/spreadsheetml/2006/main" count="420" uniqueCount="286">
  <si>
    <t>PRMP MES MMIS Phase III RFP</t>
  </si>
  <si>
    <t>Table of Contents</t>
  </si>
  <si>
    <t>Vendor Name:</t>
  </si>
  <si>
    <t>&lt;Insert Name&gt;</t>
  </si>
  <si>
    <t>Worksheet Title/Hyperlink</t>
  </si>
  <si>
    <t>Description</t>
  </si>
  <si>
    <t>1. Instructions</t>
  </si>
  <si>
    <t>Instructions for completing the Cost Workbook in accordance with the RFP.</t>
  </si>
  <si>
    <t>2. Cost Summary</t>
  </si>
  <si>
    <t xml:space="preserve">Worksheet that summarizes total proposed costs.  Vendors have no enterable fields on this tab. </t>
  </si>
  <si>
    <t>3. Labor Rates</t>
  </si>
  <si>
    <t>Worksheet for vendor to itemize hourly rate structures for proposed project staff.</t>
  </si>
  <si>
    <t>4. Project Deliverables</t>
  </si>
  <si>
    <t>Worksheet describing project deliverables during implementation and maintenance.</t>
  </si>
  <si>
    <t>5. Maint &amp; Ops Support</t>
  </si>
  <si>
    <t>Worksheet for vendor to itemize software maintenance, enhancement, not-to-exceed, and help desk costs.</t>
  </si>
  <si>
    <t>6. Hosting &amp; Disaster Recovery</t>
  </si>
  <si>
    <t>Worksheet for vendor to itemize hosting and disaster recovery costs.</t>
  </si>
  <si>
    <t>7. Packaged Software</t>
  </si>
  <si>
    <t>Worksheet for vendor to itemize all one-time and ongoing packaged software costs.</t>
  </si>
  <si>
    <t>8. Hardware (If Applicable)</t>
  </si>
  <si>
    <t>Worksheet for vendor to itemize all one-time and ongoing hardware costs (if applicable).</t>
  </si>
  <si>
    <t>9. Assumptions</t>
  </si>
  <si>
    <t>Worksheet for vendor to itemize all assumptions upon which its pricing is dependent.</t>
  </si>
  <si>
    <t>Vendor:</t>
  </si>
  <si>
    <t>Please refer to the RFP document for details describing the services and scope of the PRMP MES MMIS Phase III RFP in accordance with this Cost Workbook. In addition to the items below, the PRMP expects vendors to review the Cost Proposal Instructions in the RFP.</t>
  </si>
  <si>
    <t>No.</t>
  </si>
  <si>
    <t>Instructions</t>
  </si>
  <si>
    <t>Location</t>
  </si>
  <si>
    <t>This Microsoft Excel Cost Workbook contains multiple worksheets designed to provide a robust understanding of the costing models used by the vendor. Use of this Cost Workbook is essential for PRMP to evaluate the vendor's proposal, and it is essential the vendor use this form in preparing its pricing response to this RFP.</t>
  </si>
  <si>
    <t>All tabs</t>
  </si>
  <si>
    <t xml:space="preserve">Completion of the PRMP Cost Workbook is mandatory. Any cost-related data including the completed PRMP Cost Workbook must only be submitted with Package 2: Cost Proposal as per the RFP. </t>
  </si>
  <si>
    <t xml:space="preserve">The worksheet labeled TOC (Table of Contents) contains brief descriptions of each spreadsheet, as well as convenient one-click navigation of the Cost Workbook. Vendors must enter their "Vendor Name" in each worksheet. </t>
  </si>
  <si>
    <t>Each worksheet is designed to elicit specific pricing information related to the RFP. If the vendor's typical pricing model does not normally charge for a specific element provided within this workbook, then please provide a statement in the "Cost Assumptions" tab regarding the vendor's methodology of charging for that element (e.g., not applicable, no additional charge).</t>
  </si>
  <si>
    <t>The "Cost Summary" tab will be automatically calculated using the information entered on the other worksheets. vendor must not change or modify content on this tab.</t>
  </si>
  <si>
    <t xml:space="preserve">PRMP will use the "Labor Rates" supplied by the vendor as a rate card for all future change requests, this includes statement of work covering the delivery and integration of additional data sources not identified during the solution's initial implementation. </t>
  </si>
  <si>
    <t xml:space="preserve">3. Labor Rates </t>
  </si>
  <si>
    <r>
      <t xml:space="preserve">Project deliverables will be charged using a firm-fixed-price. It is expected that the proposed cost per deliverable is </t>
    </r>
    <r>
      <rPr>
        <b/>
        <sz val="11"/>
        <color theme="1"/>
        <rFont val="Calibri"/>
        <family val="2"/>
        <scheme val="minor"/>
      </rPr>
      <t>all inclusive of initial submission and any updates or maintenance required</t>
    </r>
    <r>
      <rPr>
        <sz val="11"/>
        <color theme="1"/>
        <rFont val="Calibri"/>
        <family val="2"/>
        <scheme val="minor"/>
      </rPr>
      <t>. Payments will be made using a deliverables-based approach.</t>
    </r>
  </si>
  <si>
    <t>The list of deliverables provided in this document are deliverables PRMP has identified as critical for the PRMP MES MMIS Phase III RFP.  All tasks associated with the implementation services proposed must be included in the total one-time cost for that service.</t>
  </si>
  <si>
    <t>Maintenance and Operations service fees will be calculated based on the Labor Rate and the required number of vendor hours expended per year. Payments will be made monthly.</t>
  </si>
  <si>
    <t xml:space="preserve">If the total implementation period is longer than 18 months, the vendor is required to provide an assumption in Tab 9 stipulating that part of Year 2 will be implementation costs. PRMP will then understand that part of Year 2 M&amp;O costs will be a smaller figure for the months left in Year 2. </t>
  </si>
  <si>
    <t>The vendor should provide details pertaining to the assumptions, expectations, and performance parameters that have been used as the basis for the pricing. Please note that the vendor's response to this Cost Workbook will not be considered an actual commitment to perform the project, but WILL BE considered a costing model and pricing structure commitment, if the vendor is selected.</t>
  </si>
  <si>
    <t>Notes</t>
  </si>
  <si>
    <t>The costs on this worksheet will be automatically calculated using the information entered on the other worksheets. It is the responsibility of the vendor to ensure spreadsheet calculations are correct.</t>
  </si>
  <si>
    <t>Total Cost Summary</t>
  </si>
  <si>
    <t>Implementation</t>
  </si>
  <si>
    <t>Maintenance &amp; Operations - Base Term</t>
  </si>
  <si>
    <t>Optional Term 1</t>
  </si>
  <si>
    <t>Optional Term 2</t>
  </si>
  <si>
    <t>Optional Term 3</t>
  </si>
  <si>
    <t>Total Costs</t>
  </si>
  <si>
    <t>Year 1</t>
  </si>
  <si>
    <t>Year 2</t>
  </si>
  <si>
    <t>Year 3</t>
  </si>
  <si>
    <t>Year 4</t>
  </si>
  <si>
    <t>Year 5</t>
  </si>
  <si>
    <t>Year 6</t>
  </si>
  <si>
    <t>Year 7</t>
  </si>
  <si>
    <t>Year 8</t>
  </si>
  <si>
    <t>Reoccurring Implementation and Operations Support</t>
  </si>
  <si>
    <t>Maintenance and Operations Support</t>
  </si>
  <si>
    <t>Hosting and Disaster Recovery</t>
  </si>
  <si>
    <t>Packaged Software</t>
  </si>
  <si>
    <t>Hardware  (If Applicable)</t>
  </si>
  <si>
    <t>Total</t>
  </si>
  <si>
    <r>
      <t xml:space="preserve">Implementation Services 
</t>
    </r>
    <r>
      <rPr>
        <b/>
        <u/>
        <sz val="11"/>
        <color theme="0"/>
        <rFont val="Calibri"/>
        <family val="2"/>
        <scheme val="minor"/>
      </rPr>
      <t>Hourly Rates</t>
    </r>
  </si>
  <si>
    <r>
      <t xml:space="preserve">Maintenance and Operations Services
</t>
    </r>
    <r>
      <rPr>
        <b/>
        <u/>
        <sz val="11"/>
        <color theme="0"/>
        <rFont val="Calibri"/>
        <family val="2"/>
        <scheme val="minor"/>
      </rPr>
      <t>Hourly Rates</t>
    </r>
  </si>
  <si>
    <t>Staff Position</t>
  </si>
  <si>
    <t>Rate</t>
  </si>
  <si>
    <t>Base Term
Year 1</t>
  </si>
  <si>
    <t>Base Term 
Year 2</t>
  </si>
  <si>
    <t>Optional Term 1
Year 3</t>
  </si>
  <si>
    <t>Optional Term 1
Year 4</t>
  </si>
  <si>
    <t>Optional Term 2
Year 5</t>
  </si>
  <si>
    <t>Optional Term 2
Year 6</t>
  </si>
  <si>
    <t>Optional Term 3
Year 7</t>
  </si>
  <si>
    <t>Optional Term 3
Year 8</t>
  </si>
  <si>
    <t>Account Manager</t>
  </si>
  <si>
    <t>Project Manager</t>
  </si>
  <si>
    <t>Business Lead</t>
  </si>
  <si>
    <t>Technical Lead</t>
  </si>
  <si>
    <t>Implementation Manager</t>
  </si>
  <si>
    <t>Operations Manager</t>
  </si>
  <si>
    <t>Quality Assurance Manager</t>
  </si>
  <si>
    <t>Testing Manager</t>
  </si>
  <si>
    <t>Certification Lead</t>
  </si>
  <si>
    <t>Document  Management Lead</t>
  </si>
  <si>
    <t>Information Security Architect/ Privacy Data Protection Officer</t>
  </si>
  <si>
    <t>Additional Role 1</t>
  </si>
  <si>
    <t>Additional Role 2</t>
  </si>
  <si>
    <t>Additional Role 3</t>
  </si>
  <si>
    <t>Additional Role 4</t>
  </si>
  <si>
    <t>Additional Role 5</t>
  </si>
  <si>
    <t>Project Deliverables</t>
  </si>
  <si>
    <t>Reoccurring Implementation and Operations Invoice: Deliverables and Maintenance</t>
  </si>
  <si>
    <r>
      <t xml:space="preserve">Description
</t>
    </r>
    <r>
      <rPr>
        <i/>
        <sz val="11"/>
        <rFont val="Calibri"/>
        <family val="2"/>
        <scheme val="minor"/>
      </rPr>
      <t xml:space="preserve">Draft versions and maintenance of Deliverables are to be included in cost
Deliverables are listed alphabetically within milestone, no sequence expectations are implied. The deliverables within each payment milestones will be updated to streamline with the Vendor's submitted RFP response, Initial Work Plan (Attachment E). </t>
    </r>
  </si>
  <si>
    <t>Total Cost</t>
  </si>
  <si>
    <t>Deliverable Cost</t>
  </si>
  <si>
    <t>Estimated Hours to Complete</t>
  </si>
  <si>
    <t>Estimated Completion Date</t>
  </si>
  <si>
    <r>
      <t xml:space="preserve">Description
</t>
    </r>
    <r>
      <rPr>
        <i/>
        <sz val="11"/>
        <rFont val="Calibri"/>
        <family val="2"/>
        <scheme val="minor"/>
      </rPr>
      <t xml:space="preserve">This table includes recurring status reports and the deliverables mandating updates and maintenance throughout the term of the contract. The reoccurring implementation and operations invoice may fluctuate based on the amount of hours used during the period. Some updates maybe be "as triggered" - and do not require on-going maintenance.
</t>
    </r>
    <r>
      <rPr>
        <b/>
        <i/>
        <sz val="11"/>
        <rFont val="Calibri"/>
        <family val="2"/>
        <scheme val="minor"/>
      </rPr>
      <t>Note</t>
    </r>
    <r>
      <rPr>
        <i/>
        <sz val="11"/>
        <rFont val="Calibri"/>
        <family val="2"/>
        <scheme val="minor"/>
      </rPr>
      <t xml:space="preserve">: these hours and costs should </t>
    </r>
    <r>
      <rPr>
        <b/>
        <i/>
        <sz val="11"/>
        <rFont val="Calibri"/>
        <family val="2"/>
        <scheme val="minor"/>
      </rPr>
      <t xml:space="preserve">not </t>
    </r>
    <r>
      <rPr>
        <i/>
        <sz val="11"/>
        <rFont val="Calibri"/>
        <family val="2"/>
        <scheme val="minor"/>
      </rPr>
      <t>be included on the Maintenance and Operations tab.</t>
    </r>
  </si>
  <si>
    <t xml:space="preserve">Total Monthly Cost 
</t>
  </si>
  <si>
    <t>Monthly Recurring Deliverable Cost</t>
  </si>
  <si>
    <t>Monthly Estimated Hours to Complete</t>
  </si>
  <si>
    <t>Task Group 1 - Project Initiation and Planning</t>
  </si>
  <si>
    <t>Task Group 5- Project Monitor &amp; Control</t>
  </si>
  <si>
    <t>Payment Milestone 1: Project Initiation Complete</t>
  </si>
  <si>
    <t>Payment - Reoccurring Implementation and Operations Invoice</t>
  </si>
  <si>
    <t>D001</t>
  </si>
  <si>
    <t>Certification Plan</t>
  </si>
  <si>
    <t>D070</t>
  </si>
  <si>
    <t>Monthly Project Status Report</t>
  </si>
  <si>
    <t>D002</t>
  </si>
  <si>
    <t>Change Management Plan</t>
  </si>
  <si>
    <t>D071</t>
  </si>
  <si>
    <t>Project Management Plan</t>
  </si>
  <si>
    <t>D003</t>
  </si>
  <si>
    <t>Communication Management Plan</t>
  </si>
  <si>
    <t>D072</t>
  </si>
  <si>
    <t>Project Schedule</t>
  </si>
  <si>
    <t>D004</t>
  </si>
  <si>
    <t>Cost Management Plan</t>
  </si>
  <si>
    <t>D073</t>
  </si>
  <si>
    <t>Requirements Traceability Matrix (RTM)</t>
  </si>
  <si>
    <t>D005</t>
  </si>
  <si>
    <t>Documentation Management Plan</t>
  </si>
  <si>
    <t>D074</t>
  </si>
  <si>
    <t>Risk and Issue Register</t>
  </si>
  <si>
    <t>D006</t>
  </si>
  <si>
    <t>Incident Management Plan</t>
  </si>
  <si>
    <t>D075</t>
  </si>
  <si>
    <t>Service Level Agreements (SLA) Report</t>
  </si>
  <si>
    <t>D007</t>
  </si>
  <si>
    <t>Master Test Plan</t>
  </si>
  <si>
    <t>D076</t>
  </si>
  <si>
    <t>System Performance Reports</t>
  </si>
  <si>
    <t>D008</t>
  </si>
  <si>
    <t>Modularity and Reusability Plan</t>
  </si>
  <si>
    <t>D077</t>
  </si>
  <si>
    <t>Weekly Project Status Report</t>
  </si>
  <si>
    <t>D009</t>
  </si>
  <si>
    <t>D010</t>
  </si>
  <si>
    <t>Project Work Plan</t>
  </si>
  <si>
    <t>D011</t>
  </si>
  <si>
    <t>Quality Management Plan</t>
  </si>
  <si>
    <t>D012</t>
  </si>
  <si>
    <t>D013</t>
  </si>
  <si>
    <t>Risk and Issue Management Plan</t>
  </si>
  <si>
    <t>D014</t>
  </si>
  <si>
    <t>Roadmap/Timeline</t>
  </si>
  <si>
    <t>D015</t>
  </si>
  <si>
    <t>Schedule Management Plan</t>
  </si>
  <si>
    <t>D016</t>
  </si>
  <si>
    <t>Scope Management Plan</t>
  </si>
  <si>
    <t>D017</t>
  </si>
  <si>
    <t>Security, Privacy, and Confidentiality Plan</t>
  </si>
  <si>
    <t>D018</t>
  </si>
  <si>
    <t>Staffing Management Plan</t>
  </si>
  <si>
    <t>D019</t>
  </si>
  <si>
    <t>Stakeholder Management Plan and Stakeholder Analysis</t>
  </si>
  <si>
    <t>D020</t>
  </si>
  <si>
    <t>System Requirement Document/Backlog of User Stories or Use Cases</t>
  </si>
  <si>
    <t>Task Group 2 - Solution Design and Testing</t>
  </si>
  <si>
    <t>Payment Milestone 2: Solution Design</t>
  </si>
  <si>
    <t>D021</t>
  </si>
  <si>
    <t>Data Conversion Plan (DCP)</t>
  </si>
  <si>
    <t>D022</t>
  </si>
  <si>
    <t>Data Conversion Test Cases</t>
  </si>
  <si>
    <t>D023</t>
  </si>
  <si>
    <t>Data Conversion Test Results</t>
  </si>
  <si>
    <t>D024</t>
  </si>
  <si>
    <t>Database Design Document</t>
  </si>
  <si>
    <t>D025</t>
  </si>
  <si>
    <t>Defect List</t>
  </si>
  <si>
    <t>D026</t>
  </si>
  <si>
    <t>Deployment Plan</t>
  </si>
  <si>
    <t>D027</t>
  </si>
  <si>
    <t>Detailed System Design (DSD) Document</t>
  </si>
  <si>
    <t>D028</t>
  </si>
  <si>
    <t>Disaster Recovery and Business Continuity Plan</t>
  </si>
  <si>
    <t>D029</t>
  </si>
  <si>
    <t>Load and Stress Test Cases</t>
  </si>
  <si>
    <t>Load and Stress Test Results</t>
  </si>
  <si>
    <t>Operational Readiness Plan</t>
  </si>
  <si>
    <t>Operations Schedule</t>
  </si>
  <si>
    <t>PRMP-Specific Reports</t>
  </si>
  <si>
    <t>D030</t>
  </si>
  <si>
    <t>Regression Test Cases</t>
  </si>
  <si>
    <t>D031</t>
  </si>
  <si>
    <t>Regression Test Results</t>
  </si>
  <si>
    <t>D032</t>
  </si>
  <si>
    <t>Standard Output Reports</t>
  </si>
  <si>
    <t>D033</t>
  </si>
  <si>
    <t>System Configuration Management Plan</t>
  </si>
  <si>
    <t>D034</t>
  </si>
  <si>
    <t>System Integration Plan</t>
  </si>
  <si>
    <t>D035</t>
  </si>
  <si>
    <t>System Integration Test Cases</t>
  </si>
  <si>
    <t>D036</t>
  </si>
  <si>
    <t>System Integration Test Results</t>
  </si>
  <si>
    <t>D037</t>
  </si>
  <si>
    <t>Training Plan (With Training Schedule)</t>
  </si>
  <si>
    <t>D038</t>
  </si>
  <si>
    <t>User Acceptance Test Cases</t>
  </si>
  <si>
    <t>D039</t>
  </si>
  <si>
    <t>User Acceptance Test Results</t>
  </si>
  <si>
    <t>Task Group 3 - Solution Deployment</t>
  </si>
  <si>
    <t>Payment Milestone 3: Solution Deployment</t>
  </si>
  <si>
    <t>D040</t>
  </si>
  <si>
    <t>Certification Request Letter</t>
  </si>
  <si>
    <t>D041</t>
  </si>
  <si>
    <t>HIPAA Statement</t>
  </si>
  <si>
    <t>D042</t>
  </si>
  <si>
    <t>Implementation Certification Letter</t>
  </si>
  <si>
    <t>D043</t>
  </si>
  <si>
    <t>Implementation Plan (Rollout Plan)</t>
  </si>
  <si>
    <t>D044</t>
  </si>
  <si>
    <t>Independent, Third-Party Security, and Privacy Controls Assessment Report</t>
  </si>
  <si>
    <t>D045</t>
  </si>
  <si>
    <t>MES Conditions of Enhanced Funding Template and Supporting Documentation</t>
  </si>
  <si>
    <t>D046</t>
  </si>
  <si>
    <t>Metrics Data Report</t>
  </si>
  <si>
    <t>D047</t>
  </si>
  <si>
    <t>Production Screenshots, Reports, and Data for Certification</t>
  </si>
  <si>
    <t>D048</t>
  </si>
  <si>
    <t>Report Distribution Schedule</t>
  </si>
  <si>
    <t>D049</t>
  </si>
  <si>
    <t>System Acceptance Letter</t>
  </si>
  <si>
    <t>D050</t>
  </si>
  <si>
    <t>System Operations Plan</t>
  </si>
  <si>
    <t>D051</t>
  </si>
  <si>
    <t>System, User, and Product Documentation</t>
  </si>
  <si>
    <t>D052</t>
  </si>
  <si>
    <t>Training Documentation</t>
  </si>
  <si>
    <t>D053</t>
  </si>
  <si>
    <t>Training Report</t>
  </si>
  <si>
    <t>D054</t>
  </si>
  <si>
    <t>Turnover and Closeout Management Plan</t>
  </si>
  <si>
    <t>Total Implementation Costs</t>
  </si>
  <si>
    <t>5. Maintenance &amp; Operations Support</t>
  </si>
  <si>
    <t>Maintenance and Operations Support - Proposed Staffing Level and Costs</t>
  </si>
  <si>
    <t>Maintenance &amp; Operations - Baseline Term</t>
  </si>
  <si>
    <t>Hours</t>
  </si>
  <si>
    <t>Services</t>
  </si>
  <si>
    <t>Hosting Option</t>
  </si>
  <si>
    <t>Hosting</t>
  </si>
  <si>
    <t>Disaster Recovery Option</t>
  </si>
  <si>
    <t>Disaster Recovery</t>
  </si>
  <si>
    <t>Total Hosting and Disaster Recovery Costs</t>
  </si>
  <si>
    <t>Support Fees under this contract may not increase from one Support Period to the next by more than a percentage identified by the vendor, for any license in the Software tab. Further, in no event will the Support Fee PRMP pays be greater than the fee paid by any other customer of the vendor for the same type license.</t>
  </si>
  <si>
    <t xml:space="preserve">Packaged Software Costs (Initial Purchase and Ongoing Maintenance by Year) </t>
  </si>
  <si>
    <t>Software Item #</t>
  </si>
  <si>
    <t xml:space="preserve">Attachment </t>
  </si>
  <si>
    <t>Attachment Section</t>
  </si>
  <si>
    <t>Software Item</t>
  </si>
  <si>
    <t>Per Unit Cost</t>
  </si>
  <si>
    <t>Quantity</t>
  </si>
  <si>
    <t>Year of Purchase (1 or 2)</t>
  </si>
  <si>
    <t>Total Ongoing Costs</t>
  </si>
  <si>
    <t>Total Gross Costs</t>
  </si>
  <si>
    <t>Total Discount</t>
  </si>
  <si>
    <t>Total NET Costs</t>
  </si>
  <si>
    <t>Total Packaged Software Costs</t>
  </si>
  <si>
    <t>Packaged Software Specifications</t>
  </si>
  <si>
    <t>Attachment</t>
  </si>
  <si>
    <t>Environment (e.g., Development, Test, Training, Production)</t>
  </si>
  <si>
    <t>Manufacturer</t>
  </si>
  <si>
    <t>Brand Name</t>
  </si>
  <si>
    <t>Version Number</t>
  </si>
  <si>
    <t>Utility / Systems Management Software, DBMS, Data Warehouse, Other</t>
  </si>
  <si>
    <t>Operating System</t>
  </si>
  <si>
    <t>Detailed Description
(e.g., Functionality, Purpose)</t>
  </si>
  <si>
    <t>Earliest Proposed Purchase Date</t>
  </si>
  <si>
    <t>The proposal shall list the proposed software manufacturer, brand name, module name, and version number for the items being proposed.  
Costs shall include licensing that covers all environments (e.g., Development, Test, Training, Production). All required Packaged Software Items shall be included on this worksheet (e.g., Utility/System Management Software, Database Management System (DBMS), Data Warehouse, Other). All costs associated with the purchase, delivery, installation, inspection, licenses, and production of the Software components shall be loaded into the Software Cost.
Vendors may insert additional rows as required.  It is the responsibility of the vendor to ensure spreadsheet calculations are correct.
All software and associated warranty and maintenance documents must be purchased in PRMP name. The Vendor must provide PRMP with all documentation related to software purchases including, but not limited to invoices, packing slips, license agreements, and other details that may be required for audit and accounting. Software Items in the Packaged Software Costs table shall correspond to the Software Items in the Packaged Software Specifications table.</t>
  </si>
  <si>
    <t>8. Hardware</t>
  </si>
  <si>
    <t xml:space="preserve">Hardware Costs (Initial Purchase and Ongoing Maintenance by Year) </t>
  </si>
  <si>
    <t>Hardware Item #</t>
  </si>
  <si>
    <t>Hardware Item</t>
  </si>
  <si>
    <t>Total Hardware Costs</t>
  </si>
  <si>
    <t>Hardware Specifications</t>
  </si>
  <si>
    <t>Model Number</t>
  </si>
  <si>
    <t xml:space="preserve">If applicable, the vendor should describe all proposed hardware. If applicable, all costs associated with the purchase, delivery to the PRMP specified site, uncrating, unpacking, removal of crating/packing/skidding, positioning for installation, installation, inspection, licenses (e.g., operating system) of the hardware shall be loaded into the Per Unit Cost. The vendor shall be responsible for the risk of loss or damages that occur during delivery and installation of the equipment. Costs shall include all environments (e.g., Development, Test, Training, Production).
The vendor may insert additional rows as required.  It is the responsibility of the vendor to ensure spreadsheet calculations are correct.
All hardware and associated warranty and maintenance documents must be purchased in PRMP name. The vendor must provide PRMP with all documentation related to hardware purchases including, but not limited to invoices, packing slips, license agreements, and other details that may be required for audit and accounting. Hardware Items in the Hardware Costs table shall correspond to the Hardware Items in the Hardware Specifications table.
</t>
  </si>
  <si>
    <t>Item #</t>
  </si>
  <si>
    <t>Rationale</t>
  </si>
  <si>
    <t>Cost Impact If Assumption is Invalid</t>
  </si>
  <si>
    <t>The vendor is required to state all assumptions upon which its pricing is being determined.  Insert as many lines as necessary to ensure all concerns are accurately expressed. Assumptions shall not conflict with the Terms and Conditions or Mandatory Requirements of this RFP.
The vendor should provide pricing consistent with the following:
 - Apply the pricing in accordance with the Terms and Conditions and Mandatory Requirements of the RFP.
 - Clearly identify and explain all of the pricing assumptions made, upon which pricing is predicated including the cost/pricing impact if the assumption is invalid.
 - State if any charge is subject to Special Conditions, and clearly specify those conditions and quantify their impact upon the 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</si>
</sst>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409]mmm\-yy;@"/>
  </numFmts>
  <fonts count="22">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u/>
      <sz val="11"/>
      <color theme="10"/>
      <name val="Calibri"/>
      <family val="2"/>
      <scheme val="minor"/>
    </font>
    <font>
      <b/>
      <sz val="14"/>
      <color theme="0"/>
      <name val="Calibri"/>
      <family val="2"/>
      <scheme val="minor"/>
    </font>
    <font>
      <b/>
      <sz val="11"/>
      <name val="Calibri"/>
      <family val="2"/>
      <scheme val="minor"/>
    </font>
    <font>
      <b/>
      <u/>
      <sz val="11"/>
      <color theme="0"/>
      <name val="Calibri"/>
      <family val="2"/>
      <scheme val="minor"/>
    </font>
    <font>
      <b/>
      <i/>
      <sz val="14"/>
      <color theme="0"/>
      <name val="Calibri"/>
      <family val="2"/>
      <scheme val="minor"/>
    </font>
    <font>
      <b/>
      <sz val="12"/>
      <color theme="0"/>
      <name val="Calibri"/>
      <family val="2"/>
      <scheme val="minor"/>
    </font>
    <font>
      <sz val="12"/>
      <color theme="1"/>
      <name val="Calibri"/>
      <family val="2"/>
      <scheme val="minor"/>
    </font>
    <font>
      <sz val="14"/>
      <color theme="0"/>
      <name val="Calibri"/>
      <family val="2"/>
      <scheme val="minor"/>
    </font>
    <font>
      <i/>
      <sz val="11"/>
      <color theme="1"/>
      <name val="Calibri"/>
      <family val="2"/>
      <scheme val="minor"/>
    </font>
    <font>
      <sz val="11"/>
      <color theme="1"/>
      <name val="Calibri"/>
      <family val="2"/>
    </font>
    <font>
      <b/>
      <i/>
      <sz val="12"/>
      <color theme="1"/>
      <name val="Calibri"/>
      <family val="2"/>
      <scheme val="minor"/>
    </font>
    <font>
      <i/>
      <sz val="11"/>
      <name val="Calibri"/>
      <family val="2"/>
      <scheme val="minor"/>
    </font>
    <font>
      <b/>
      <i/>
      <u/>
      <sz val="12"/>
      <color rgb="FF981E32"/>
      <name val="Calibri"/>
      <family val="2"/>
      <scheme val="minor"/>
    </font>
    <font>
      <b/>
      <sz val="10"/>
      <color theme="1"/>
      <name val="Calibri"/>
      <family val="2"/>
      <scheme val="minor"/>
    </font>
    <font>
      <b/>
      <i/>
      <u/>
      <sz val="14"/>
      <color rgb="FF981E32"/>
      <name val="Calibri"/>
      <family val="2"/>
      <scheme val="minor"/>
    </font>
    <font>
      <b/>
      <i/>
      <sz val="11"/>
      <name val="Calibri"/>
      <family val="2"/>
      <scheme val="minor"/>
    </font>
  </fonts>
  <fills count="1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1"/>
        <bgColor indexed="64"/>
      </patternFill>
    </fill>
    <fill>
      <patternFill patternType="solid">
        <fgColor rgb="FF00527B"/>
        <bgColor indexed="64"/>
      </patternFill>
    </fill>
    <fill>
      <patternFill patternType="solid">
        <fgColor theme="5" tint="0.59999389629810485"/>
        <bgColor indexed="64"/>
      </patternFill>
    </fill>
    <fill>
      <patternFill patternType="solid">
        <fgColor theme="2" tint="-9.9978637043366805E-2"/>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right/>
      <top style="medium">
        <color indexed="64"/>
      </top>
      <bottom style="medium">
        <color indexed="64"/>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diagonal/>
    </border>
    <border>
      <left style="medium">
        <color indexed="64"/>
      </left>
      <right/>
      <top style="thin">
        <color rgb="FF031F73"/>
      </top>
      <bottom style="thin">
        <color auto="1"/>
      </bottom>
      <diagonal/>
    </border>
    <border>
      <left style="medium">
        <color indexed="64"/>
      </left>
      <right style="thin">
        <color auto="1"/>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diagonal/>
    </border>
    <border>
      <left style="medium">
        <color indexed="64"/>
      </left>
      <right/>
      <top style="thin">
        <color auto="1"/>
      </top>
      <bottom/>
      <diagonal/>
    </border>
    <border>
      <left style="medium">
        <color indexed="64"/>
      </left>
      <right style="medium">
        <color indexed="64"/>
      </right>
      <top style="medium">
        <color indexed="64"/>
      </top>
      <bottom/>
      <diagonal/>
    </border>
    <border>
      <left style="thin">
        <color auto="1"/>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0" fontId="6" fillId="0" borderId="0" applyNumberFormat="0" applyFill="0" applyBorder="0" applyAlignment="0" applyProtection="0"/>
    <xf numFmtId="0" fontId="15" fillId="0" borderId="0"/>
  </cellStyleXfs>
  <cellXfs count="359">
    <xf numFmtId="0" fontId="0" fillId="0" borderId="0" xfId="0"/>
    <xf numFmtId="0" fontId="6" fillId="0" borderId="0" xfId="2" quotePrefix="1" applyBorder="1" applyAlignment="1"/>
    <xf numFmtId="0" fontId="6" fillId="0" borderId="0" xfId="2" applyBorder="1" applyAlignment="1"/>
    <xf numFmtId="0" fontId="0" fillId="0" borderId="0" xfId="0" applyBorder="1" applyAlignment="1"/>
    <xf numFmtId="0" fontId="0" fillId="0" borderId="0" xfId="0" applyAlignment="1">
      <alignment horizontal="center" vertical="center"/>
    </xf>
    <xf numFmtId="0" fontId="0" fillId="0" borderId="1" xfId="0" applyBorder="1"/>
    <xf numFmtId="0" fontId="0" fillId="0" borderId="1" xfId="0" applyBorder="1" applyAlignment="1">
      <alignment vertical="top" wrapText="1"/>
    </xf>
    <xf numFmtId="0" fontId="0" fillId="0" borderId="12" xfId="0" applyBorder="1" applyAlignment="1">
      <alignment vertical="top" wrapText="1"/>
    </xf>
    <xf numFmtId="0" fontId="0" fillId="0" borderId="0" xfId="0" applyAlignment="1">
      <alignment horizontal="left" vertical="top" wrapText="1"/>
    </xf>
    <xf numFmtId="44" fontId="0" fillId="6" borderId="1" xfId="1" applyFont="1" applyFill="1" applyBorder="1"/>
    <xf numFmtId="0" fontId="3" fillId="2" borderId="1" xfId="0" applyFont="1" applyFill="1" applyBorder="1" applyAlignment="1">
      <alignment horizontal="center" vertical="center"/>
    </xf>
    <xf numFmtId="0" fontId="0" fillId="6" borderId="1" xfId="0" applyFill="1" applyBorder="1"/>
    <xf numFmtId="0" fontId="0" fillId="0" borderId="0" xfId="0" applyBorder="1" applyAlignment="1">
      <alignment vertical="top" wrapText="1"/>
    </xf>
    <xf numFmtId="0" fontId="12" fillId="0" borderId="0" xfId="0" applyFont="1"/>
    <xf numFmtId="0" fontId="8" fillId="4" borderId="1" xfId="0" applyFont="1" applyFill="1" applyBorder="1" applyAlignment="1">
      <alignment horizontal="center" vertical="center"/>
    </xf>
    <xf numFmtId="0" fontId="8" fillId="5" borderId="1" xfId="0" applyFont="1" applyFill="1" applyBorder="1" applyAlignment="1">
      <alignment horizontal="center" vertical="center"/>
    </xf>
    <xf numFmtId="0" fontId="0" fillId="0" borderId="0" xfId="0" applyBorder="1" applyAlignment="1">
      <alignment vertical="center"/>
    </xf>
    <xf numFmtId="0" fontId="0" fillId="0" borderId="0" xfId="0" applyAlignment="1">
      <alignment vertical="center" wrapText="1"/>
    </xf>
    <xf numFmtId="44" fontId="0" fillId="5" borderId="1" xfId="0" applyNumberFormat="1" applyFill="1" applyBorder="1" applyAlignment="1">
      <alignment horizontal="center" vertical="center"/>
    </xf>
    <xf numFmtId="44" fontId="0" fillId="6" borderId="1" xfId="1" applyNumberFormat="1" applyFont="1" applyFill="1" applyBorder="1" applyAlignment="1">
      <alignment horizontal="center" vertical="center"/>
    </xf>
    <xf numFmtId="44" fontId="0" fillId="5" borderId="14" xfId="0" applyNumberFormat="1" applyFill="1" applyBorder="1" applyAlignment="1">
      <alignment horizontal="center" vertical="center"/>
    </xf>
    <xf numFmtId="0" fontId="4" fillId="10" borderId="0" xfId="0" applyFont="1" applyFill="1" applyBorder="1"/>
    <xf numFmtId="0" fontId="10" fillId="10" borderId="16" xfId="0" applyFont="1" applyFill="1" applyBorder="1" applyAlignment="1">
      <alignment horizontal="left"/>
    </xf>
    <xf numFmtId="0" fontId="4" fillId="10" borderId="17" xfId="0" applyFont="1" applyFill="1" applyBorder="1"/>
    <xf numFmtId="0" fontId="4" fillId="10" borderId="18" xfId="0" applyFont="1" applyFill="1" applyBorder="1"/>
    <xf numFmtId="0" fontId="4" fillId="10" borderId="20" xfId="0" applyFont="1" applyFill="1" applyBorder="1"/>
    <xf numFmtId="44" fontId="0" fillId="8" borderId="14" xfId="0" applyNumberFormat="1" applyFill="1" applyBorder="1" applyAlignment="1">
      <alignment horizontal="center" vertical="center"/>
    </xf>
    <xf numFmtId="44" fontId="0" fillId="8" borderId="1" xfId="0" applyNumberFormat="1" applyFill="1" applyBorder="1" applyAlignment="1">
      <alignment horizontal="center" vertical="center"/>
    </xf>
    <xf numFmtId="0" fontId="3" fillId="0" borderId="28" xfId="0" applyFont="1" applyBorder="1" applyAlignment="1">
      <alignment horizontal="left" vertical="center"/>
    </xf>
    <xf numFmtId="44" fontId="0" fillId="13" borderId="29" xfId="0" applyNumberFormat="1" applyFill="1" applyBorder="1" applyAlignment="1">
      <alignment horizontal="center" vertical="center"/>
    </xf>
    <xf numFmtId="0" fontId="3" fillId="0" borderId="28" xfId="0" applyFont="1" applyBorder="1" applyAlignment="1">
      <alignment horizontal="left" vertical="center" wrapText="1"/>
    </xf>
    <xf numFmtId="44" fontId="8" fillId="12" borderId="31" xfId="1" applyFont="1" applyFill="1" applyBorder="1" applyAlignment="1">
      <alignment horizontal="center" vertical="center"/>
    </xf>
    <xf numFmtId="44" fontId="8" fillId="12" borderId="32" xfId="1" applyFont="1" applyFill="1" applyBorder="1" applyAlignment="1">
      <alignment horizontal="center" vertical="center"/>
    </xf>
    <xf numFmtId="0" fontId="7" fillId="10" borderId="19" xfId="0" applyFont="1" applyFill="1" applyBorder="1"/>
    <xf numFmtId="0" fontId="0" fillId="0" borderId="0" xfId="0" applyAlignment="1">
      <alignment horizontal="center"/>
    </xf>
    <xf numFmtId="164" fontId="8" fillId="12" borderId="1" xfId="0" applyNumberFormat="1" applyFont="1"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xf numFmtId="0" fontId="5" fillId="3" borderId="12" xfId="0" applyFont="1" applyFill="1" applyBorder="1" applyAlignment="1">
      <alignment horizontal="right" vertical="center"/>
    </xf>
    <xf numFmtId="0" fontId="5" fillId="3" borderId="21" xfId="0" applyFont="1" applyFill="1" applyBorder="1" applyAlignment="1">
      <alignment horizontal="right"/>
    </xf>
    <xf numFmtId="0" fontId="3" fillId="2" borderId="28" xfId="0" applyFont="1" applyFill="1" applyBorder="1" applyAlignment="1">
      <alignment horizontal="center" vertical="center"/>
    </xf>
    <xf numFmtId="0" fontId="0" fillId="0" borderId="28" xfId="0" applyBorder="1"/>
    <xf numFmtId="0" fontId="0" fillId="9" borderId="28" xfId="0" applyFill="1" applyBorder="1"/>
    <xf numFmtId="0" fontId="0" fillId="0" borderId="28" xfId="0" applyBorder="1" applyAlignment="1">
      <alignment horizontal="center" vertical="center"/>
    </xf>
    <xf numFmtId="0" fontId="0" fillId="0" borderId="29" xfId="0"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vertical="top" wrapText="1"/>
    </xf>
    <xf numFmtId="0" fontId="0" fillId="0" borderId="32" xfId="0" applyBorder="1" applyAlignment="1">
      <alignment horizontal="center" vertical="center" wrapText="1"/>
    </xf>
    <xf numFmtId="44" fontId="0" fillId="6" borderId="29" xfId="1" applyFont="1" applyFill="1" applyBorder="1"/>
    <xf numFmtId="0" fontId="0" fillId="6" borderId="28" xfId="0" applyFill="1" applyBorder="1"/>
    <xf numFmtId="0" fontId="0" fillId="6" borderId="30" xfId="0" applyFill="1" applyBorder="1"/>
    <xf numFmtId="44" fontId="0" fillId="6" borderId="32" xfId="1" applyFont="1" applyFill="1" applyBorder="1"/>
    <xf numFmtId="44" fontId="0" fillId="6" borderId="31" xfId="1" applyFont="1" applyFill="1" applyBorder="1"/>
    <xf numFmtId="164" fontId="8" fillId="12" borderId="29" xfId="0" applyNumberFormat="1" applyFont="1" applyFill="1" applyBorder="1" applyAlignment="1">
      <alignment horizontal="center" vertical="center" wrapText="1"/>
    </xf>
    <xf numFmtId="0" fontId="0" fillId="0" borderId="46" xfId="0" applyFont="1" applyFill="1" applyBorder="1" applyAlignment="1">
      <alignment horizontal="center" vertical="center"/>
    </xf>
    <xf numFmtId="0" fontId="0" fillId="0" borderId="28" xfId="0" applyFill="1" applyBorder="1" applyAlignment="1">
      <alignment horizontal="center" vertical="center"/>
    </xf>
    <xf numFmtId="0" fontId="0" fillId="0" borderId="28" xfId="0" applyBorder="1" applyAlignment="1">
      <alignment horizontal="center"/>
    </xf>
    <xf numFmtId="0" fontId="0" fillId="0" borderId="26" xfId="0" applyBorder="1" applyAlignment="1">
      <alignment horizontal="center"/>
    </xf>
    <xf numFmtId="0" fontId="8" fillId="5" borderId="30" xfId="0" applyFont="1" applyFill="1" applyBorder="1" applyAlignment="1">
      <alignment horizontal="center" vertical="center" wrapText="1"/>
    </xf>
    <xf numFmtId="44" fontId="0" fillId="13" borderId="1" xfId="1" applyNumberFormat="1" applyFont="1" applyFill="1" applyBorder="1" applyAlignment="1">
      <alignment horizontal="center" vertical="center"/>
    </xf>
    <xf numFmtId="0" fontId="8" fillId="12" borderId="30" xfId="0" applyFont="1" applyFill="1" applyBorder="1" applyAlignment="1">
      <alignment horizontal="right"/>
    </xf>
    <xf numFmtId="0" fontId="8" fillId="12" borderId="31" xfId="0" applyFont="1" applyFill="1" applyBorder="1" applyAlignment="1">
      <alignment horizontal="center" vertical="center"/>
    </xf>
    <xf numFmtId="44" fontId="8" fillId="12" borderId="31" xfId="1" applyNumberFormat="1" applyFont="1" applyFill="1" applyBorder="1" applyAlignment="1">
      <alignment horizontal="center" vertical="center"/>
    </xf>
    <xf numFmtId="0" fontId="5" fillId="3" borderId="21" xfId="0" applyFont="1" applyFill="1" applyBorder="1" applyAlignment="1">
      <alignment horizontal="right" vertical="top"/>
    </xf>
    <xf numFmtId="0" fontId="0" fillId="13" borderId="28" xfId="0" applyFill="1" applyBorder="1" applyAlignment="1">
      <alignment horizontal="center" vertical="center"/>
    </xf>
    <xf numFmtId="0" fontId="3" fillId="12" borderId="28" xfId="0" applyFont="1" applyFill="1" applyBorder="1" applyAlignment="1">
      <alignment horizontal="center" vertical="center" wrapText="1"/>
    </xf>
    <xf numFmtId="0" fontId="0" fillId="13" borderId="30" xfId="0" applyFill="1" applyBorder="1" applyAlignment="1">
      <alignment horizontal="center" vertical="center"/>
    </xf>
    <xf numFmtId="0" fontId="0" fillId="6" borderId="31" xfId="0" applyFill="1" applyBorder="1"/>
    <xf numFmtId="0" fontId="0" fillId="12" borderId="28" xfId="0" applyFill="1" applyBorder="1" applyAlignment="1">
      <alignment horizontal="center" vertical="center"/>
    </xf>
    <xf numFmtId="0" fontId="0" fillId="12" borderId="30" xfId="0" applyFill="1" applyBorder="1" applyAlignment="1">
      <alignment horizontal="center" vertical="center"/>
    </xf>
    <xf numFmtId="0" fontId="0" fillId="0" borderId="28" xfId="0" applyBorder="1" applyAlignment="1">
      <alignment wrapText="1"/>
    </xf>
    <xf numFmtId="0" fontId="8" fillId="5" borderId="1" xfId="0" applyFont="1" applyFill="1" applyBorder="1" applyAlignment="1">
      <alignment horizontal="center" vertical="center" wrapText="1"/>
    </xf>
    <xf numFmtId="0" fontId="0" fillId="0" borderId="0" xfId="0" applyAlignment="1">
      <alignment wrapText="1"/>
    </xf>
    <xf numFmtId="0" fontId="0" fillId="9" borderId="28" xfId="0" applyFill="1" applyBorder="1" applyAlignment="1">
      <alignment wrapText="1"/>
    </xf>
    <xf numFmtId="0" fontId="16" fillId="3" borderId="23" xfId="0" applyFont="1" applyFill="1" applyBorder="1" applyAlignment="1">
      <alignment horizontal="left" vertical="center" wrapText="1"/>
    </xf>
    <xf numFmtId="0" fontId="12" fillId="0" borderId="0" xfId="0" applyFont="1" applyAlignment="1">
      <alignment wrapText="1"/>
    </xf>
    <xf numFmtId="0" fontId="10" fillId="15" borderId="16" xfId="0" applyFont="1" applyFill="1" applyBorder="1" applyAlignment="1">
      <alignment horizontal="left"/>
    </xf>
    <xf numFmtId="0" fontId="13" fillId="15" borderId="18" xfId="0" applyFont="1" applyFill="1" applyBorder="1" applyAlignment="1">
      <alignment wrapText="1"/>
    </xf>
    <xf numFmtId="0" fontId="7" fillId="15" borderId="19" xfId="0" applyFont="1" applyFill="1" applyBorder="1"/>
    <xf numFmtId="0" fontId="13" fillId="15" borderId="20" xfId="0" applyFont="1" applyFill="1" applyBorder="1" applyAlignment="1">
      <alignment wrapText="1"/>
    </xf>
    <xf numFmtId="0" fontId="4" fillId="15" borderId="17" xfId="0" applyFont="1" applyFill="1" applyBorder="1"/>
    <xf numFmtId="0" fontId="7" fillId="15" borderId="19" xfId="0" applyFont="1" applyFill="1" applyBorder="1" applyAlignment="1"/>
    <xf numFmtId="0" fontId="4" fillId="15" borderId="0" xfId="0" applyFont="1" applyFill="1" applyBorder="1"/>
    <xf numFmtId="0" fontId="2" fillId="15" borderId="16" xfId="0" applyFont="1" applyFill="1" applyBorder="1" applyAlignment="1">
      <alignment horizontal="center" vertical="center"/>
    </xf>
    <xf numFmtId="0" fontId="2" fillId="15" borderId="17" xfId="0" applyFont="1" applyFill="1" applyBorder="1" applyAlignment="1">
      <alignment horizontal="center"/>
    </xf>
    <xf numFmtId="0" fontId="2" fillId="15" borderId="18" xfId="0" applyFont="1" applyFill="1" applyBorder="1" applyAlignment="1">
      <alignment horizontal="center" vertical="center"/>
    </xf>
    <xf numFmtId="0" fontId="4" fillId="15" borderId="18" xfId="0" applyFont="1" applyFill="1" applyBorder="1"/>
    <xf numFmtId="0" fontId="4" fillId="15" borderId="20" xfId="0" applyFont="1" applyFill="1" applyBorder="1"/>
    <xf numFmtId="0" fontId="2" fillId="15" borderId="30" xfId="0" applyFont="1" applyFill="1" applyBorder="1" applyAlignment="1">
      <alignment horizontal="right"/>
    </xf>
    <xf numFmtId="0" fontId="3" fillId="12" borderId="15" xfId="0" applyFont="1" applyFill="1" applyBorder="1" applyAlignment="1">
      <alignment horizontal="center" vertical="center"/>
    </xf>
    <xf numFmtId="0" fontId="0" fillId="15" borderId="55" xfId="0" applyFill="1" applyBorder="1"/>
    <xf numFmtId="0" fontId="0" fillId="15" borderId="18" xfId="0" applyFill="1" applyBorder="1"/>
    <xf numFmtId="0" fontId="0" fillId="15" borderId="20" xfId="0" applyFill="1" applyBorder="1"/>
    <xf numFmtId="0" fontId="16" fillId="3" borderId="22" xfId="0" applyFont="1" applyFill="1" applyBorder="1" applyAlignment="1"/>
    <xf numFmtId="0" fontId="5" fillId="3" borderId="22" xfId="0" applyFont="1" applyFill="1" applyBorder="1" applyAlignment="1"/>
    <xf numFmtId="0" fontId="0" fillId="3" borderId="23" xfId="0" applyFill="1" applyBorder="1"/>
    <xf numFmtId="0" fontId="2" fillId="15" borderId="40" xfId="0" applyFont="1" applyFill="1" applyBorder="1" applyAlignment="1">
      <alignment horizontal="center" vertical="center"/>
    </xf>
    <xf numFmtId="0" fontId="2" fillId="15" borderId="37" xfId="0" applyFont="1" applyFill="1" applyBorder="1" applyAlignment="1">
      <alignment horizontal="center" vertical="center" wrapText="1"/>
    </xf>
    <xf numFmtId="0" fontId="2" fillId="15" borderId="37" xfId="0" applyFont="1" applyFill="1" applyBorder="1" applyAlignment="1">
      <alignment horizontal="center" vertical="center"/>
    </xf>
    <xf numFmtId="0" fontId="2" fillId="15" borderId="38" xfId="0" applyFont="1" applyFill="1" applyBorder="1" applyAlignment="1">
      <alignment horizontal="center" vertical="center" wrapText="1"/>
    </xf>
    <xf numFmtId="44" fontId="0" fillId="3" borderId="29" xfId="1" applyFont="1" applyFill="1" applyBorder="1" applyAlignment="1">
      <alignment horizontal="center" vertical="center"/>
    </xf>
    <xf numFmtId="0" fontId="0" fillId="3" borderId="31" xfId="0" applyFill="1" applyBorder="1" applyAlignment="1">
      <alignment horizontal="center" vertical="center"/>
    </xf>
    <xf numFmtId="0" fontId="0" fillId="3" borderId="31" xfId="0" applyFill="1" applyBorder="1"/>
    <xf numFmtId="44" fontId="0" fillId="3" borderId="32" xfId="1" applyFont="1" applyFill="1" applyBorder="1" applyAlignment="1">
      <alignment horizontal="center" vertical="center"/>
    </xf>
    <xf numFmtId="164" fontId="8" fillId="5" borderId="29" xfId="0" applyNumberFormat="1" applyFont="1" applyFill="1" applyBorder="1" applyAlignment="1">
      <alignment horizontal="center" vertical="center" wrapText="1"/>
    </xf>
    <xf numFmtId="0" fontId="8" fillId="14" borderId="24" xfId="0" applyFont="1" applyFill="1" applyBorder="1" applyAlignment="1">
      <alignment horizontal="center" vertical="center"/>
    </xf>
    <xf numFmtId="0" fontId="0" fillId="0" borderId="1" xfId="0" applyFont="1" applyFill="1" applyBorder="1" applyAlignment="1">
      <alignment horizontal="center" vertical="center"/>
    </xf>
    <xf numFmtId="44" fontId="0" fillId="14" borderId="4" xfId="1" applyNumberFormat="1" applyFont="1" applyFill="1" applyBorder="1" applyAlignment="1">
      <alignment horizontal="center" vertical="center"/>
    </xf>
    <xf numFmtId="44" fontId="0" fillId="14" borderId="10" xfId="1" applyNumberFormat="1" applyFont="1" applyFill="1" applyBorder="1" applyAlignment="1">
      <alignment horizontal="center" vertical="center"/>
    </xf>
    <xf numFmtId="44" fontId="0" fillId="14" borderId="25" xfId="1" applyNumberFormat="1" applyFont="1" applyFill="1" applyBorder="1" applyAlignment="1">
      <alignment horizontal="center" vertical="center"/>
    </xf>
    <xf numFmtId="0" fontId="0" fillId="14" borderId="1" xfId="0" applyFill="1" applyBorder="1"/>
    <xf numFmtId="0" fontId="0" fillId="14" borderId="14" xfId="0" applyFill="1" applyBorder="1"/>
    <xf numFmtId="44" fontId="0" fillId="14" borderId="1" xfId="1" applyNumberFormat="1" applyFont="1" applyFill="1" applyBorder="1" applyAlignment="1">
      <alignment horizontal="center" vertical="center"/>
    </xf>
    <xf numFmtId="44" fontId="0" fillId="14" borderId="29" xfId="1" applyNumberFormat="1" applyFont="1" applyFill="1" applyBorder="1" applyAlignment="1">
      <alignment horizontal="center" vertical="center"/>
    </xf>
    <xf numFmtId="0" fontId="0" fillId="14" borderId="10" xfId="0" applyFill="1" applyBorder="1"/>
    <xf numFmtId="44" fontId="0" fillId="14" borderId="49" xfId="1" applyNumberFormat="1" applyFont="1" applyFill="1" applyBorder="1" applyAlignment="1">
      <alignment horizontal="center" vertical="center"/>
    </xf>
    <xf numFmtId="0" fontId="0" fillId="14" borderId="11" xfId="0" applyFill="1" applyBorder="1"/>
    <xf numFmtId="0" fontId="0" fillId="14" borderId="4" xfId="0" applyFill="1" applyBorder="1"/>
    <xf numFmtId="0" fontId="0" fillId="6" borderId="1" xfId="1" applyNumberFormat="1" applyFont="1" applyFill="1" applyBorder="1" applyAlignment="1">
      <alignment horizontal="center" vertical="center"/>
    </xf>
    <xf numFmtId="0" fontId="0" fillId="6" borderId="29" xfId="0" applyNumberFormat="1" applyFill="1" applyBorder="1" applyAlignment="1">
      <alignment horizontal="center" vertical="center"/>
    </xf>
    <xf numFmtId="0" fontId="0" fillId="14" borderId="1" xfId="0" applyNumberFormat="1" applyFill="1" applyBorder="1"/>
    <xf numFmtId="0" fontId="0" fillId="14" borderId="29" xfId="0" applyNumberFormat="1" applyFill="1" applyBorder="1"/>
    <xf numFmtId="0" fontId="0" fillId="14" borderId="31" xfId="1" applyNumberFormat="1" applyFont="1" applyFill="1" applyBorder="1" applyAlignment="1">
      <alignment horizontal="center" vertical="center"/>
    </xf>
    <xf numFmtId="0" fontId="0" fillId="14" borderId="32" xfId="1" applyNumberFormat="1" applyFont="1" applyFill="1" applyBorder="1" applyAlignment="1">
      <alignment horizontal="center" vertical="center"/>
    </xf>
    <xf numFmtId="0" fontId="0" fillId="6" borderId="29" xfId="1" applyNumberFormat="1" applyFont="1" applyFill="1" applyBorder="1" applyAlignment="1">
      <alignment horizontal="center" vertical="center"/>
    </xf>
    <xf numFmtId="0" fontId="0" fillId="0" borderId="29" xfId="0" applyFont="1" applyBorder="1" applyAlignment="1">
      <alignment vertical="top" wrapText="1"/>
    </xf>
    <xf numFmtId="0" fontId="1" fillId="0" borderId="29" xfId="0" applyFont="1" applyBorder="1" applyAlignment="1">
      <alignment vertical="top" wrapText="1"/>
    </xf>
    <xf numFmtId="0" fontId="0" fillId="0" borderId="32" xfId="0" applyFont="1" applyBorder="1" applyAlignment="1">
      <alignment vertical="top" wrapText="1"/>
    </xf>
    <xf numFmtId="44" fontId="0" fillId="13" borderId="52" xfId="1" applyNumberFormat="1" applyFont="1" applyFill="1" applyBorder="1"/>
    <xf numFmtId="44" fontId="3" fillId="12" borderId="52" xfId="1" applyNumberFormat="1" applyFont="1" applyFill="1" applyBorder="1" applyAlignment="1">
      <alignment horizontal="center" vertical="center"/>
    </xf>
    <xf numFmtId="0" fontId="0" fillId="6" borderId="1" xfId="0" applyNumberFormat="1" applyFill="1" applyBorder="1" applyAlignment="1">
      <alignment horizontal="center"/>
    </xf>
    <xf numFmtId="0" fontId="0" fillId="6" borderId="29" xfId="0" applyNumberFormat="1" applyFill="1" applyBorder="1" applyAlignment="1">
      <alignment horizontal="center"/>
    </xf>
    <xf numFmtId="44" fontId="0" fillId="6" borderId="1" xfId="1" applyNumberFormat="1" applyFont="1" applyFill="1" applyBorder="1"/>
    <xf numFmtId="44" fontId="0" fillId="6" borderId="11" xfId="1" applyNumberFormat="1" applyFont="1" applyFill="1" applyBorder="1"/>
    <xf numFmtId="44" fontId="8" fillId="5" borderId="31" xfId="1" applyNumberFormat="1" applyFont="1" applyFill="1" applyBorder="1" applyAlignment="1">
      <alignment horizontal="center" vertical="center"/>
    </xf>
    <xf numFmtId="44" fontId="0" fillId="5" borderId="1" xfId="1" applyNumberFormat="1" applyFont="1" applyFill="1" applyBorder="1" applyAlignment="1">
      <alignment horizontal="center" vertical="center"/>
    </xf>
    <xf numFmtId="44" fontId="0" fillId="5" borderId="29" xfId="0" applyNumberFormat="1" applyFill="1" applyBorder="1"/>
    <xf numFmtId="44" fontId="3" fillId="4" borderId="31" xfId="0" applyNumberFormat="1" applyFont="1" applyFill="1" applyBorder="1" applyAlignment="1">
      <alignment horizontal="center" vertical="center"/>
    </xf>
    <xf numFmtId="44" fontId="3" fillId="4" borderId="31" xfId="0" applyNumberFormat="1" applyFont="1" applyFill="1" applyBorder="1"/>
    <xf numFmtId="44" fontId="3" fillId="4" borderId="31" xfId="1" applyNumberFormat="1" applyFont="1" applyFill="1" applyBorder="1"/>
    <xf numFmtId="44" fontId="3" fillId="4" borderId="32" xfId="1" applyNumberFormat="1" applyFont="1" applyFill="1" applyBorder="1"/>
    <xf numFmtId="0" fontId="6" fillId="0" borderId="28" xfId="2" quotePrefix="1" applyFont="1" applyBorder="1" applyAlignment="1">
      <alignment horizontal="left" vertical="top"/>
    </xf>
    <xf numFmtId="0" fontId="6" fillId="0" borderId="28" xfId="2" applyFont="1" applyBorder="1" applyAlignment="1">
      <alignment horizontal="left" vertical="top"/>
    </xf>
    <xf numFmtId="0" fontId="6" fillId="0" borderId="28" xfId="2" applyBorder="1" applyAlignment="1">
      <alignment horizontal="left" vertical="top"/>
    </xf>
    <xf numFmtId="0" fontId="6" fillId="0" borderId="56" xfId="2" applyBorder="1" applyAlignment="1">
      <alignment horizontal="left" vertical="top"/>
    </xf>
    <xf numFmtId="0" fontId="10" fillId="15" borderId="17" xfId="0" applyFont="1" applyFill="1" applyBorder="1" applyAlignment="1">
      <alignment horizontal="left"/>
    </xf>
    <xf numFmtId="0" fontId="7" fillId="15" borderId="0" xfId="0" applyFont="1" applyFill="1" applyBorder="1"/>
    <xf numFmtId="0" fontId="5" fillId="3" borderId="22" xfId="0" applyFont="1" applyFill="1" applyBorder="1" applyAlignment="1">
      <alignment horizontal="right"/>
    </xf>
    <xf numFmtId="0" fontId="8" fillId="16" borderId="6" xfId="0" applyFont="1" applyFill="1" applyBorder="1" applyAlignment="1">
      <alignment horizontal="center" vertical="center"/>
    </xf>
    <xf numFmtId="0" fontId="0" fillId="14" borderId="9" xfId="0" applyFill="1" applyBorder="1" applyAlignment="1">
      <alignment horizontal="center"/>
    </xf>
    <xf numFmtId="44" fontId="3" fillId="5" borderId="31" xfId="1" applyNumberFormat="1" applyFont="1" applyFill="1" applyBorder="1" applyAlignment="1">
      <alignment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26" xfId="0" applyBorder="1"/>
    <xf numFmtId="44" fontId="0" fillId="6" borderId="11" xfId="1" applyFont="1" applyFill="1" applyBorder="1"/>
    <xf numFmtId="44" fontId="0" fillId="6" borderId="27" xfId="1" applyFont="1" applyFill="1" applyBorder="1"/>
    <xf numFmtId="0" fontId="8" fillId="12" borderId="35" xfId="0" applyFont="1" applyFill="1" applyBorder="1" applyAlignment="1">
      <alignment horizontal="center" vertical="center"/>
    </xf>
    <xf numFmtId="0" fontId="8" fillId="12" borderId="36" xfId="0" applyFont="1" applyFill="1" applyBorder="1" applyAlignment="1">
      <alignment horizontal="center" vertical="center"/>
    </xf>
    <xf numFmtId="0" fontId="0" fillId="9" borderId="24" xfId="0" applyFill="1" applyBorder="1"/>
    <xf numFmtId="0" fontId="0" fillId="6" borderId="10" xfId="0" applyFill="1" applyBorder="1" applyAlignment="1">
      <alignment horizontal="center" vertical="center"/>
    </xf>
    <xf numFmtId="0" fontId="0" fillId="0" borderId="0" xfId="0" applyBorder="1" applyAlignment="1">
      <alignment horizontal="left" vertical="top"/>
    </xf>
    <xf numFmtId="0" fontId="0" fillId="0" borderId="0" xfId="0" applyFill="1"/>
    <xf numFmtId="0" fontId="11" fillId="15" borderId="57" xfId="0" applyFont="1" applyFill="1" applyBorder="1" applyAlignment="1">
      <alignment horizontal="center"/>
    </xf>
    <xf numFmtId="0" fontId="11" fillId="15" borderId="59" xfId="0" applyFont="1" applyFill="1" applyBorder="1" applyAlignment="1">
      <alignment horizontal="center" vertical="center" wrapText="1"/>
    </xf>
    <xf numFmtId="0" fontId="6" fillId="0" borderId="40" xfId="2" quotePrefix="1" applyFont="1" applyBorder="1" applyAlignment="1">
      <alignment horizontal="left" vertical="top"/>
    </xf>
    <xf numFmtId="0" fontId="0" fillId="0" borderId="38" xfId="0" applyFont="1" applyBorder="1" applyAlignment="1">
      <alignment vertical="top" wrapText="1"/>
    </xf>
    <xf numFmtId="0" fontId="6" fillId="0" borderId="28" xfId="2" quotePrefix="1" applyFill="1" applyBorder="1"/>
    <xf numFmtId="0" fontId="0" fillId="0" borderId="29" xfId="0" applyFill="1" applyBorder="1" applyAlignment="1">
      <alignment wrapText="1"/>
    </xf>
    <xf numFmtId="44" fontId="1" fillId="14" borderId="11" xfId="1" applyFont="1" applyFill="1" applyBorder="1"/>
    <xf numFmtId="44" fontId="1" fillId="14" borderId="1" xfId="1" applyFont="1" applyFill="1" applyBorder="1"/>
    <xf numFmtId="44" fontId="1" fillId="14" borderId="31" xfId="1" applyFont="1" applyFill="1" applyBorder="1"/>
    <xf numFmtId="0" fontId="8" fillId="12" borderId="53" xfId="0" applyFont="1" applyFill="1" applyBorder="1" applyAlignment="1">
      <alignment horizontal="center" vertical="center" wrapText="1"/>
    </xf>
    <xf numFmtId="0" fontId="0" fillId="0" borderId="19" xfId="0" applyBorder="1" applyAlignment="1">
      <alignment horizontal="center" vertical="center"/>
    </xf>
    <xf numFmtId="0" fontId="0" fillId="0" borderId="3" xfId="0" applyFill="1" applyBorder="1" applyAlignment="1">
      <alignment vertical="top" wrapText="1"/>
    </xf>
    <xf numFmtId="0" fontId="0" fillId="0" borderId="4" xfId="0" applyFill="1" applyBorder="1" applyAlignment="1">
      <alignment vertical="top" wrapText="1"/>
    </xf>
    <xf numFmtId="0" fontId="0" fillId="0" borderId="0" xfId="0" applyFill="1" applyBorder="1" applyAlignment="1">
      <alignment vertical="top" wrapText="1"/>
    </xf>
    <xf numFmtId="0" fontId="0" fillId="0" borderId="6" xfId="0" applyFill="1" applyBorder="1" applyAlignment="1">
      <alignment vertical="top" wrapText="1"/>
    </xf>
    <xf numFmtId="0" fontId="0" fillId="0" borderId="8" xfId="0" applyFill="1" applyBorder="1" applyAlignment="1">
      <alignment vertical="top" wrapText="1"/>
    </xf>
    <xf numFmtId="0" fontId="0" fillId="0" borderId="9" xfId="0" applyFill="1" applyBorder="1" applyAlignment="1">
      <alignment vertical="top" wrapText="1"/>
    </xf>
    <xf numFmtId="0" fontId="0" fillId="6" borderId="1" xfId="0" applyFill="1" applyBorder="1" applyAlignment="1"/>
    <xf numFmtId="0" fontId="0" fillId="14" borderId="9" xfId="0" applyFill="1" applyBorder="1"/>
    <xf numFmtId="0" fontId="0" fillId="0" borderId="60" xfId="0" applyFill="1" applyBorder="1" applyAlignment="1">
      <alignment horizontal="center" vertical="center"/>
    </xf>
    <xf numFmtId="0" fontId="0" fillId="0" borderId="46" xfId="0" applyBorder="1" applyAlignment="1">
      <alignment horizontal="center" vertical="center"/>
    </xf>
    <xf numFmtId="0" fontId="0" fillId="0" borderId="61" xfId="0" applyBorder="1" applyAlignment="1">
      <alignment horizontal="center" vertical="center"/>
    </xf>
    <xf numFmtId="44" fontId="0" fillId="13" borderId="62" xfId="1" applyNumberFormat="1" applyFont="1" applyFill="1" applyBorder="1"/>
    <xf numFmtId="0" fontId="0" fillId="0" borderId="41" xfId="0" applyBorder="1" applyAlignment="1">
      <alignment horizontal="center" vertical="center"/>
    </xf>
    <xf numFmtId="0" fontId="0" fillId="0" borderId="37" xfId="0" applyBorder="1"/>
    <xf numFmtId="0" fontId="0" fillId="6" borderId="38" xfId="1" applyNumberFormat="1" applyFont="1" applyFill="1" applyBorder="1" applyAlignment="1">
      <alignment horizontal="center" vertical="center"/>
    </xf>
    <xf numFmtId="0" fontId="0" fillId="0" borderId="30" xfId="0" applyFill="1" applyBorder="1" applyAlignment="1">
      <alignment horizontal="center" vertical="center"/>
    </xf>
    <xf numFmtId="0" fontId="0" fillId="0" borderId="31" xfId="0" applyBorder="1"/>
    <xf numFmtId="0" fontId="0" fillId="6" borderId="63" xfId="1" applyNumberFormat="1" applyFont="1" applyFill="1" applyBorder="1" applyAlignment="1">
      <alignment horizontal="center" vertical="center"/>
    </xf>
    <xf numFmtId="0" fontId="0" fillId="14" borderId="43" xfId="0" applyFill="1" applyBorder="1" applyAlignment="1"/>
    <xf numFmtId="0" fontId="0" fillId="14" borderId="13" xfId="0" applyFill="1" applyBorder="1" applyAlignment="1"/>
    <xf numFmtId="0" fontId="0" fillId="14" borderId="48" xfId="0" applyFill="1" applyBorder="1" applyAlignment="1"/>
    <xf numFmtId="44" fontId="0" fillId="6" borderId="40" xfId="1" applyNumberFormat="1" applyFont="1" applyFill="1" applyBorder="1" applyAlignment="1">
      <alignment horizontal="center" vertical="center"/>
    </xf>
    <xf numFmtId="44" fontId="0" fillId="6" borderId="28" xfId="1" applyNumberFormat="1" applyFont="1" applyFill="1" applyBorder="1" applyAlignment="1">
      <alignment horizontal="center" vertical="center"/>
    </xf>
    <xf numFmtId="44" fontId="0" fillId="6" borderId="30" xfId="1" applyNumberFormat="1" applyFont="1" applyFill="1" applyBorder="1" applyAlignment="1">
      <alignment horizontal="center" vertical="center"/>
    </xf>
    <xf numFmtId="44" fontId="0" fillId="8" borderId="1" xfId="1" applyFont="1" applyFill="1" applyBorder="1" applyAlignment="1">
      <alignment vertical="center"/>
    </xf>
    <xf numFmtId="0" fontId="0" fillId="14" borderId="1" xfId="0" applyFill="1" applyBorder="1" applyAlignment="1">
      <alignment vertical="top"/>
    </xf>
    <xf numFmtId="44" fontId="0" fillId="8" borderId="1" xfId="1" applyFont="1" applyFill="1" applyBorder="1" applyAlignment="1">
      <alignment horizontal="center" vertical="center"/>
    </xf>
    <xf numFmtId="44" fontId="8" fillId="12" borderId="1" xfId="1" applyFont="1" applyFill="1" applyBorder="1" applyAlignment="1">
      <alignment vertical="center"/>
    </xf>
    <xf numFmtId="0" fontId="8" fillId="4" borderId="1" xfId="0" applyFont="1" applyFill="1" applyBorder="1" applyAlignment="1">
      <alignment horizontal="center"/>
    </xf>
    <xf numFmtId="0" fontId="0" fillId="0" borderId="1" xfId="0" applyFill="1" applyBorder="1" applyAlignment="1">
      <alignment vertical="top" wrapText="1"/>
    </xf>
    <xf numFmtId="44" fontId="0" fillId="5" borderId="1" xfId="1" applyFont="1" applyFill="1" applyBorder="1" applyAlignment="1">
      <alignment vertical="center"/>
    </xf>
    <xf numFmtId="44" fontId="0" fillId="5" borderId="1" xfId="1" applyFont="1" applyFill="1" applyBorder="1" applyAlignment="1">
      <alignment horizontal="center" vertical="center"/>
    </xf>
    <xf numFmtId="0" fontId="8" fillId="5" borderId="1" xfId="0" applyFont="1" applyFill="1" applyBorder="1" applyAlignment="1">
      <alignment horizontal="center"/>
    </xf>
    <xf numFmtId="0" fontId="0" fillId="5" borderId="1" xfId="0" applyFill="1" applyBorder="1" applyAlignment="1">
      <alignment horizontal="center" vertical="top"/>
    </xf>
    <xf numFmtId="0" fontId="6" fillId="0" borderId="0" xfId="2" quotePrefix="1" applyFill="1" applyBorder="1" applyAlignment="1"/>
    <xf numFmtId="0" fontId="3" fillId="3" borderId="33" xfId="0" applyFont="1" applyFill="1" applyBorder="1" applyAlignment="1">
      <alignment horizontal="center" vertical="center" wrapText="1"/>
    </xf>
    <xf numFmtId="0" fontId="3" fillId="11" borderId="12" xfId="0" applyFont="1" applyFill="1" applyBorder="1" applyAlignment="1">
      <alignment horizontal="center" vertical="center" wrapText="1"/>
    </xf>
    <xf numFmtId="0" fontId="3" fillId="7" borderId="49" xfId="0" applyFont="1" applyFill="1" applyBorder="1" applyAlignment="1">
      <alignment horizontal="right"/>
    </xf>
    <xf numFmtId="0" fontId="8" fillId="12"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0" fillId="0" borderId="0" xfId="0" applyFill="1" applyBorder="1" applyAlignment="1">
      <alignment horizontal="left" vertical="top" wrapText="1"/>
    </xf>
    <xf numFmtId="0" fontId="3" fillId="12" borderId="1" xfId="0" applyFont="1" applyFill="1" applyBorder="1" applyAlignment="1">
      <alignment horizontal="center" vertical="center" wrapText="1"/>
    </xf>
    <xf numFmtId="0" fontId="3" fillId="12" borderId="1" xfId="0" applyFont="1" applyFill="1" applyBorder="1" applyAlignment="1">
      <alignment horizontal="center" wrapText="1"/>
    </xf>
    <xf numFmtId="0" fontId="3" fillId="12" borderId="1" xfId="0" applyFont="1" applyFill="1" applyBorder="1" applyAlignment="1">
      <alignment horizontal="center" vertical="center"/>
    </xf>
    <xf numFmtId="0" fontId="0" fillId="6" borderId="13" xfId="0" applyFill="1" applyBorder="1" applyAlignment="1">
      <alignment horizontal="center"/>
    </xf>
    <xf numFmtId="0" fontId="0" fillId="6" borderId="48" xfId="0" applyFill="1" applyBorder="1" applyAlignment="1">
      <alignment horizontal="center"/>
    </xf>
    <xf numFmtId="0" fontId="0" fillId="6" borderId="13" xfId="0" applyFill="1" applyBorder="1" applyAlignment="1">
      <alignment horizontal="center" vertical="center"/>
    </xf>
    <xf numFmtId="0" fontId="0" fillId="0" borderId="0" xfId="0" applyBorder="1" applyAlignment="1">
      <alignment horizontal="left" vertical="top" wrapText="1"/>
    </xf>
    <xf numFmtId="0" fontId="0" fillId="6" borderId="1" xfId="0" applyFill="1" applyBorder="1" applyAlignment="1">
      <alignment horizontal="center" vertical="center"/>
    </xf>
    <xf numFmtId="0" fontId="0" fillId="13" borderId="21" xfId="0" applyFill="1" applyBorder="1" applyAlignment="1">
      <alignment horizontal="left" vertical="top" wrapText="1"/>
    </xf>
    <xf numFmtId="0" fontId="0" fillId="13" borderId="22" xfId="0" applyFill="1" applyBorder="1" applyAlignment="1">
      <alignment horizontal="left" vertical="top" wrapText="1"/>
    </xf>
    <xf numFmtId="0" fontId="0" fillId="13" borderId="23" xfId="0" applyFill="1" applyBorder="1" applyAlignment="1">
      <alignment horizontal="left" vertical="top" wrapText="1"/>
    </xf>
    <xf numFmtId="0" fontId="16" fillId="3" borderId="13" xfId="0" applyFont="1" applyFill="1" applyBorder="1" applyAlignment="1">
      <alignment horizontal="left" wrapText="1"/>
    </xf>
    <xf numFmtId="0" fontId="16" fillId="3" borderId="14" xfId="0" applyFont="1" applyFill="1" applyBorder="1" applyAlignment="1">
      <alignment horizontal="left"/>
    </xf>
    <xf numFmtId="0" fontId="16" fillId="3" borderId="22" xfId="0" applyFont="1" applyFill="1" applyBorder="1" applyAlignment="1">
      <alignment horizontal="left"/>
    </xf>
    <xf numFmtId="0" fontId="16" fillId="3" borderId="23" xfId="0" applyFont="1" applyFill="1" applyBorder="1" applyAlignment="1">
      <alignment horizontal="left"/>
    </xf>
    <xf numFmtId="0" fontId="20" fillId="0" borderId="47" xfId="0" applyFont="1" applyBorder="1" applyAlignment="1">
      <alignment horizontal="left" vertical="top" wrapText="1"/>
    </xf>
    <xf numFmtId="0" fontId="18" fillId="0" borderId="48" xfId="0" applyFont="1" applyBorder="1" applyAlignment="1">
      <alignment horizontal="left" vertical="top" wrapText="1"/>
    </xf>
    <xf numFmtId="0" fontId="18" fillId="0" borderId="51" xfId="0" applyFont="1" applyBorder="1" applyAlignment="1">
      <alignment horizontal="left" vertical="top" wrapText="1"/>
    </xf>
    <xf numFmtId="0" fontId="3" fillId="3" borderId="41"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42" xfId="0" applyFont="1" applyFill="1" applyBorder="1" applyAlignment="1">
      <alignment horizontal="center" vertical="center"/>
    </xf>
    <xf numFmtId="0" fontId="8" fillId="12" borderId="25" xfId="0" applyFont="1" applyFill="1" applyBorder="1" applyAlignment="1">
      <alignment horizontal="center" vertical="center" wrapText="1"/>
    </xf>
    <xf numFmtId="0" fontId="8" fillId="12" borderId="27" xfId="0" applyFont="1" applyFill="1" applyBorder="1" applyAlignment="1">
      <alignment horizontal="center" vertical="center" wrapText="1"/>
    </xf>
    <xf numFmtId="0" fontId="2" fillId="14" borderId="24" xfId="0" applyFont="1" applyFill="1" applyBorder="1" applyAlignment="1">
      <alignment horizontal="center" vertical="center"/>
    </xf>
    <xf numFmtId="0" fontId="2" fillId="14" borderId="26" xfId="0" applyFont="1" applyFill="1" applyBorder="1" applyAlignment="1">
      <alignment horizontal="center" vertical="center"/>
    </xf>
    <xf numFmtId="0" fontId="3" fillId="11" borderId="12" xfId="0" applyFont="1" applyFill="1" applyBorder="1" applyAlignment="1">
      <alignment horizontal="center" vertical="center"/>
    </xf>
    <xf numFmtId="0" fontId="3" fillId="11" borderId="14" xfId="0" applyFont="1" applyFill="1" applyBorder="1" applyAlignment="1">
      <alignment horizontal="center" vertical="center"/>
    </xf>
    <xf numFmtId="0" fontId="11" fillId="15" borderId="41" xfId="0" applyFont="1" applyFill="1" applyBorder="1" applyAlignment="1">
      <alignment horizontal="center" vertical="center"/>
    </xf>
    <xf numFmtId="0" fontId="11" fillId="15" borderId="43" xfId="0" applyFont="1" applyFill="1" applyBorder="1" applyAlignment="1">
      <alignment horizontal="center" vertical="center"/>
    </xf>
    <xf numFmtId="0" fontId="19" fillId="11" borderId="12" xfId="0" applyFont="1" applyFill="1" applyBorder="1" applyAlignment="1">
      <alignment horizontal="center" vertical="center"/>
    </xf>
    <xf numFmtId="0" fontId="19" fillId="11" borderId="14" xfId="0" applyFont="1" applyFill="1" applyBorder="1" applyAlignment="1">
      <alignment horizontal="center" vertical="center"/>
    </xf>
    <xf numFmtId="0" fontId="2" fillId="10" borderId="57" xfId="0" applyFont="1" applyFill="1" applyBorder="1" applyAlignment="1">
      <alignment horizontal="center" vertical="center" wrapText="1"/>
    </xf>
    <xf numFmtId="0" fontId="2" fillId="10" borderId="58" xfId="0" applyFont="1" applyFill="1" applyBorder="1" applyAlignment="1">
      <alignment horizontal="center" vertical="center" wrapText="1"/>
    </xf>
    <xf numFmtId="0" fontId="2" fillId="10" borderId="59" xfId="0" applyFont="1" applyFill="1" applyBorder="1" applyAlignment="1">
      <alignment horizontal="center" vertical="center" wrapText="1"/>
    </xf>
    <xf numFmtId="0" fontId="2" fillId="10" borderId="16" xfId="0" applyFont="1" applyFill="1" applyBorder="1" applyAlignment="1">
      <alignment horizontal="center" vertical="center" wrapText="1"/>
    </xf>
    <xf numFmtId="0" fontId="2" fillId="10" borderId="18" xfId="0" applyFont="1" applyFill="1" applyBorder="1" applyAlignment="1">
      <alignment horizontal="center" vertical="center" wrapText="1"/>
    </xf>
    <xf numFmtId="0" fontId="3" fillId="3" borderId="33"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34" xfId="0" applyFont="1" applyFill="1" applyBorder="1" applyAlignment="1">
      <alignment horizontal="center" vertical="center"/>
    </xf>
    <xf numFmtId="0" fontId="3" fillId="2" borderId="30" xfId="0" applyFont="1" applyFill="1" applyBorder="1" applyAlignment="1">
      <alignment horizontal="right" vertical="center"/>
    </xf>
    <xf numFmtId="0" fontId="3" fillId="2" borderId="50" xfId="0" applyFont="1" applyFill="1" applyBorder="1" applyAlignment="1">
      <alignment horizontal="right" vertical="center"/>
    </xf>
    <xf numFmtId="0" fontId="8" fillId="12" borderId="24" xfId="0" applyFont="1" applyFill="1" applyBorder="1" applyAlignment="1">
      <alignment horizontal="center" vertical="center" wrapText="1"/>
    </xf>
    <xf numFmtId="0" fontId="8" fillId="12" borderId="10" xfId="0" applyFont="1" applyFill="1" applyBorder="1" applyAlignment="1">
      <alignment horizontal="center" vertical="center" wrapText="1"/>
    </xf>
    <xf numFmtId="0" fontId="11" fillId="10" borderId="16" xfId="0" applyFont="1" applyFill="1" applyBorder="1" applyAlignment="1">
      <alignment horizontal="center"/>
    </xf>
    <xf numFmtId="0" fontId="11" fillId="10" borderId="17" xfId="0" applyFont="1" applyFill="1" applyBorder="1" applyAlignment="1">
      <alignment horizontal="center"/>
    </xf>
    <xf numFmtId="0" fontId="11" fillId="10" borderId="18" xfId="0" applyFont="1" applyFill="1" applyBorder="1" applyAlignment="1">
      <alignment horizontal="center"/>
    </xf>
    <xf numFmtId="0" fontId="3" fillId="2" borderId="33" xfId="0" applyFont="1" applyFill="1" applyBorder="1" applyAlignment="1">
      <alignment horizontal="left" vertical="center"/>
    </xf>
    <xf numFmtId="0" fontId="3" fillId="2" borderId="34" xfId="0" applyFont="1" applyFill="1" applyBorder="1" applyAlignment="1">
      <alignment horizontal="left" vertical="center"/>
    </xf>
    <xf numFmtId="0" fontId="3" fillId="2" borderId="23" xfId="0" applyFont="1" applyFill="1" applyBorder="1" applyAlignment="1">
      <alignment horizontal="left" vertical="center"/>
    </xf>
    <xf numFmtId="0" fontId="3" fillId="2" borderId="21" xfId="0" applyFont="1" applyFill="1" applyBorder="1" applyAlignment="1">
      <alignment horizontal="left"/>
    </xf>
    <xf numFmtId="0" fontId="3" fillId="2" borderId="23" xfId="0" applyFont="1" applyFill="1" applyBorder="1" applyAlignment="1">
      <alignment horizontal="left"/>
    </xf>
    <xf numFmtId="0" fontId="14" fillId="6" borderId="45" xfId="0" applyFont="1" applyFill="1" applyBorder="1" applyAlignment="1">
      <alignment horizontal="left" vertical="center" indent="1"/>
    </xf>
    <xf numFmtId="0" fontId="14" fillId="6" borderId="8" xfId="0" applyFont="1" applyFill="1" applyBorder="1" applyAlignment="1">
      <alignment horizontal="left" vertical="center" indent="1"/>
    </xf>
    <xf numFmtId="0" fontId="17" fillId="6" borderId="45" xfId="0" applyFont="1" applyFill="1" applyBorder="1" applyAlignment="1">
      <alignment horizontal="left" vertical="center" indent="1"/>
    </xf>
    <xf numFmtId="0" fontId="17" fillId="6" borderId="8" xfId="0" applyFont="1" applyFill="1" applyBorder="1" applyAlignment="1">
      <alignment horizontal="left" vertical="center" indent="1"/>
    </xf>
    <xf numFmtId="0" fontId="11" fillId="10" borderId="40" xfId="0" applyFont="1" applyFill="1" applyBorder="1" applyAlignment="1">
      <alignment horizontal="center"/>
    </xf>
    <xf numFmtId="0" fontId="11" fillId="10" borderId="37" xfId="0" applyFont="1" applyFill="1" applyBorder="1" applyAlignment="1">
      <alignment horizontal="center"/>
    </xf>
    <xf numFmtId="0" fontId="11" fillId="10" borderId="38" xfId="0" applyFont="1" applyFill="1" applyBorder="1" applyAlignment="1">
      <alignment horizontal="center"/>
    </xf>
    <xf numFmtId="0" fontId="8" fillId="5" borderId="24"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14" fillId="6" borderId="60" xfId="0" applyFont="1" applyFill="1" applyBorder="1" applyAlignment="1">
      <alignment horizontal="left" vertical="center" indent="1"/>
    </xf>
    <xf numFmtId="0" fontId="14" fillId="6" borderId="5" xfId="0" applyFont="1" applyFill="1" applyBorder="1" applyAlignment="1">
      <alignment horizontal="left" vertical="center" indent="1"/>
    </xf>
    <xf numFmtId="0" fontId="8" fillId="12" borderId="11" xfId="0" applyFont="1" applyFill="1" applyBorder="1" applyAlignment="1">
      <alignment horizontal="center"/>
    </xf>
    <xf numFmtId="0" fontId="11" fillId="15" borderId="16" xfId="0" applyFont="1" applyFill="1" applyBorder="1" applyAlignment="1">
      <alignment horizontal="center"/>
    </xf>
    <xf numFmtId="0" fontId="11" fillId="15" borderId="17" xfId="0" applyFont="1" applyFill="1" applyBorder="1" applyAlignment="1">
      <alignment horizontal="center"/>
    </xf>
    <xf numFmtId="0" fontId="11" fillId="15" borderId="54" xfId="0" applyFont="1" applyFill="1" applyBorder="1" applyAlignment="1">
      <alignment horizontal="center"/>
    </xf>
    <xf numFmtId="0" fontId="11" fillId="15" borderId="19" xfId="0" applyFont="1" applyFill="1" applyBorder="1" applyAlignment="1">
      <alignment horizontal="center" vertical="center"/>
    </xf>
    <xf numFmtId="0" fontId="11" fillId="15" borderId="26"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44"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33" xfId="0" applyFont="1" applyFill="1" applyBorder="1" applyAlignment="1">
      <alignment horizontal="center" wrapText="1"/>
    </xf>
    <xf numFmtId="0" fontId="3" fillId="5" borderId="44" xfId="0" applyFont="1" applyFill="1" applyBorder="1" applyAlignment="1">
      <alignment horizontal="center" wrapText="1"/>
    </xf>
    <xf numFmtId="0" fontId="3" fillId="5" borderId="1" xfId="0" applyFont="1" applyFill="1" applyBorder="1" applyAlignment="1">
      <alignment horizontal="center" vertical="center" wrapText="1"/>
    </xf>
    <xf numFmtId="0" fontId="5" fillId="2" borderId="12" xfId="0" applyFont="1" applyFill="1" applyBorder="1" applyAlignment="1">
      <alignment horizontal="center"/>
    </xf>
    <xf numFmtId="0" fontId="5" fillId="2" borderId="13" xfId="0" applyFont="1" applyFill="1" applyBorder="1" applyAlignment="1">
      <alignment horizontal="center"/>
    </xf>
    <xf numFmtId="0" fontId="5" fillId="2" borderId="14" xfId="0" applyFont="1" applyFill="1" applyBorder="1" applyAlignment="1">
      <alignment horizontal="center"/>
    </xf>
    <xf numFmtId="0" fontId="3" fillId="2" borderId="46" xfId="0" applyFont="1" applyFill="1" applyBorder="1" applyAlignment="1">
      <alignment horizontal="center"/>
    </xf>
    <xf numFmtId="0" fontId="3" fillId="2" borderId="13" xfId="0" applyFont="1" applyFill="1" applyBorder="1" applyAlignment="1">
      <alignment horizontal="center"/>
    </xf>
    <xf numFmtId="0" fontId="3" fillId="2" borderId="14" xfId="0" applyFont="1" applyFill="1" applyBorder="1" applyAlignment="1">
      <alignment horizontal="center"/>
    </xf>
    <xf numFmtId="0" fontId="3" fillId="17" borderId="33" xfId="0" applyFont="1" applyFill="1" applyBorder="1" applyAlignment="1">
      <alignment horizontal="center" vertical="center"/>
    </xf>
    <xf numFmtId="0" fontId="3" fillId="17" borderId="34" xfId="0" applyFont="1" applyFill="1" applyBorder="1" applyAlignment="1">
      <alignment horizontal="center" vertical="center"/>
    </xf>
    <xf numFmtId="0" fontId="19" fillId="3" borderId="33" xfId="0" applyFont="1" applyFill="1" applyBorder="1" applyAlignment="1">
      <alignment horizontal="center" vertical="center"/>
    </xf>
    <xf numFmtId="0" fontId="19" fillId="3" borderId="34" xfId="0" applyFont="1" applyFill="1" applyBorder="1" applyAlignment="1">
      <alignment horizontal="center" vertical="center"/>
    </xf>
    <xf numFmtId="0" fontId="3" fillId="3" borderId="12" xfId="0" applyFont="1" applyFill="1" applyBorder="1" applyAlignment="1">
      <alignment horizontal="center"/>
    </xf>
    <xf numFmtId="0" fontId="3" fillId="3" borderId="13" xfId="0" applyFont="1" applyFill="1" applyBorder="1" applyAlignment="1">
      <alignment horizontal="center"/>
    </xf>
    <xf numFmtId="0" fontId="3" fillId="3" borderId="14" xfId="0" applyFont="1" applyFill="1" applyBorder="1" applyAlignment="1">
      <alignment horizont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6" borderId="12" xfId="0" applyFill="1" applyBorder="1" applyAlignment="1">
      <alignment horizontal="center"/>
    </xf>
    <xf numFmtId="0" fontId="0" fillId="6" borderId="39" xfId="0" applyFill="1" applyBorder="1" applyAlignment="1">
      <alignment horizontal="center"/>
    </xf>
    <xf numFmtId="0" fontId="0" fillId="6" borderId="50" xfId="0" applyFill="1" applyBorder="1" applyAlignment="1">
      <alignment horizontal="center"/>
    </xf>
    <xf numFmtId="0" fontId="0" fillId="6" borderId="51" xfId="0" applyFill="1" applyBorder="1" applyAlignment="1">
      <alignment horizontal="center"/>
    </xf>
    <xf numFmtId="0" fontId="0" fillId="6" borderId="49" xfId="0" applyFill="1" applyBorder="1" applyAlignment="1">
      <alignment horizontal="center"/>
    </xf>
    <xf numFmtId="0" fontId="0" fillId="6" borderId="13" xfId="0" applyFill="1" applyBorder="1" applyAlignment="1">
      <alignment horizontal="center"/>
    </xf>
    <xf numFmtId="0" fontId="0" fillId="6" borderId="14" xfId="0" applyFill="1" applyBorder="1" applyAlignment="1">
      <alignment horizontal="center"/>
    </xf>
    <xf numFmtId="0" fontId="0" fillId="6" borderId="48" xfId="0" applyFill="1" applyBorder="1" applyAlignment="1">
      <alignment horizontal="center"/>
    </xf>
    <xf numFmtId="0" fontId="0" fillId="6" borderId="12" xfId="0" applyFill="1" applyBorder="1" applyAlignment="1">
      <alignment horizontal="center" vertical="center"/>
    </xf>
    <xf numFmtId="0" fontId="0" fillId="6" borderId="13" xfId="0" applyFill="1" applyBorder="1" applyAlignment="1">
      <alignment horizontal="center" vertical="center"/>
    </xf>
    <xf numFmtId="0" fontId="0" fillId="6" borderId="14" xfId="0" applyFill="1" applyBorder="1" applyAlignment="1">
      <alignment horizontal="center" vertical="center"/>
    </xf>
    <xf numFmtId="0" fontId="3" fillId="12" borderId="1" xfId="0" applyFont="1" applyFill="1" applyBorder="1" applyAlignment="1">
      <alignment horizontal="center" wrapText="1"/>
    </xf>
    <xf numFmtId="0" fontId="3" fillId="12" borderId="1" xfId="0" applyFont="1" applyFill="1" applyBorder="1" applyAlignment="1">
      <alignment horizontal="center" vertical="center"/>
    </xf>
    <xf numFmtId="0" fontId="3" fillId="12" borderId="12" xfId="0" applyFont="1" applyFill="1" applyBorder="1" applyAlignment="1">
      <alignment horizontal="center" wrapText="1"/>
    </xf>
    <xf numFmtId="0" fontId="3" fillId="12" borderId="13" xfId="0" applyFont="1" applyFill="1" applyBorder="1" applyAlignment="1">
      <alignment horizontal="center" wrapText="1"/>
    </xf>
    <xf numFmtId="0" fontId="3" fillId="12" borderId="14" xfId="0" applyFont="1" applyFill="1" applyBorder="1" applyAlignment="1">
      <alignment horizontal="center" wrapText="1"/>
    </xf>
    <xf numFmtId="0" fontId="3" fillId="12" borderId="1" xfId="0" applyFont="1" applyFill="1" applyBorder="1" applyAlignment="1">
      <alignment horizontal="center" vertical="center" wrapText="1"/>
    </xf>
    <xf numFmtId="0" fontId="3" fillId="12" borderId="2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1" fillId="15" borderId="41" xfId="0" applyFont="1" applyFill="1" applyBorder="1" applyAlignment="1">
      <alignment horizontal="left"/>
    </xf>
    <xf numFmtId="0" fontId="11" fillId="15" borderId="43" xfId="0" applyFont="1" applyFill="1" applyBorder="1" applyAlignment="1">
      <alignment horizontal="left"/>
    </xf>
    <xf numFmtId="0" fontId="0" fillId="0" borderId="16" xfId="0" applyFill="1" applyBorder="1" applyAlignment="1">
      <alignment horizontal="left" vertical="top" wrapText="1"/>
    </xf>
    <xf numFmtId="0" fontId="0" fillId="0" borderId="17" xfId="0" applyFill="1" applyBorder="1" applyAlignment="1">
      <alignment horizontal="left" vertical="top" wrapText="1"/>
    </xf>
    <xf numFmtId="0" fontId="0" fillId="0" borderId="18" xfId="0" applyFill="1" applyBorder="1" applyAlignment="1">
      <alignment horizontal="left" vertical="top" wrapText="1"/>
    </xf>
    <xf numFmtId="0" fontId="0" fillId="0" borderId="19" xfId="0" applyFill="1" applyBorder="1" applyAlignment="1">
      <alignment horizontal="left" vertical="top" wrapText="1"/>
    </xf>
    <xf numFmtId="0" fontId="0" fillId="0" borderId="0" xfId="0" applyFill="1" applyBorder="1" applyAlignment="1">
      <alignment horizontal="left" vertical="top" wrapText="1"/>
    </xf>
    <xf numFmtId="0" fontId="0" fillId="0" borderId="20" xfId="0" applyFill="1" applyBorder="1" applyAlignment="1">
      <alignment horizontal="left" vertical="top" wrapText="1"/>
    </xf>
    <xf numFmtId="0" fontId="0" fillId="0" borderId="21" xfId="0" applyFill="1" applyBorder="1" applyAlignment="1">
      <alignment horizontal="left" vertical="top" wrapText="1"/>
    </xf>
    <xf numFmtId="0" fontId="0" fillId="0" borderId="22" xfId="0" applyFill="1" applyBorder="1" applyAlignment="1">
      <alignment horizontal="left" vertical="top" wrapText="1"/>
    </xf>
    <xf numFmtId="0" fontId="0" fillId="0" borderId="23" xfId="0" applyFill="1" applyBorder="1" applyAlignment="1">
      <alignment horizontal="left" vertical="top" wrapText="1"/>
    </xf>
    <xf numFmtId="0" fontId="11" fillId="15" borderId="42" xfId="0" applyFont="1" applyFill="1" applyBorder="1" applyAlignment="1">
      <alignment horizontal="left"/>
    </xf>
    <xf numFmtId="0" fontId="3" fillId="7" borderId="47" xfId="0" applyFont="1" applyFill="1" applyBorder="1" applyAlignment="1">
      <alignment horizontal="right"/>
    </xf>
    <xf numFmtId="0" fontId="3" fillId="7" borderId="48" xfId="0" applyFont="1" applyFill="1" applyBorder="1" applyAlignment="1">
      <alignment horizontal="right"/>
    </xf>
    <xf numFmtId="0" fontId="3" fillId="7" borderId="49" xfId="0" applyFont="1" applyFill="1" applyBorder="1" applyAlignment="1">
      <alignment horizontal="right"/>
    </xf>
    <xf numFmtId="0" fontId="8" fillId="12" borderId="28"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8" fillId="11" borderId="10" xfId="0" applyFont="1" applyFill="1" applyBorder="1" applyAlignment="1">
      <alignment horizontal="center" vertical="center" wrapText="1"/>
    </xf>
    <xf numFmtId="0" fontId="8" fillId="11" borderId="11"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0" fillId="6" borderId="1" xfId="0" applyFill="1" applyBorder="1" applyAlignment="1">
      <alignment horizontal="center"/>
    </xf>
    <xf numFmtId="0" fontId="0" fillId="6" borderId="1" xfId="0" applyFill="1" applyBorder="1" applyAlignment="1">
      <alignment horizontal="center" vertical="center"/>
    </xf>
    <xf numFmtId="0" fontId="3" fillId="3" borderId="1" xfId="0" applyFont="1" applyFill="1" applyBorder="1" applyAlignment="1">
      <alignment horizontal="center"/>
    </xf>
  </cellXfs>
  <cellStyles count="4">
    <cellStyle name="Currency" xfId="1" builtinId="4"/>
    <cellStyle name="Hyperlink" xfId="2" builtinId="8"/>
    <cellStyle name="Normal" xfId="0" builtinId="0"/>
    <cellStyle name="Normal 2" xfId="3" xr:uid="{00000000-0005-0000-0000-000003000000}"/>
  </cellStyles>
  <dxfs count="8">
    <dxf>
      <border>
        <left style="double">
          <color theme="0"/>
        </left>
      </border>
    </dxf>
    <dxf>
      <border>
        <right style="thin">
          <color theme="0"/>
        </right>
      </border>
    </dxf>
    <dxf>
      <fill>
        <patternFill>
          <bgColor theme="0" tint="-4.9989318521683403E-2"/>
        </patternFill>
      </fill>
    </dxf>
    <dxf>
      <font>
        <b/>
        <i val="0"/>
      </font>
      <border>
        <left style="double">
          <color rgb="FF031F73"/>
        </left>
      </border>
    </dxf>
    <dxf>
      <border>
        <right style="thin">
          <color rgb="FF031F73"/>
        </right>
      </border>
    </dxf>
    <dxf>
      <font>
        <b/>
        <i val="0"/>
        <color rgb="FF031F73"/>
      </font>
      <border>
        <top style="thin">
          <color rgb="FF031F73"/>
        </top>
      </border>
    </dxf>
    <dxf>
      <font>
        <b/>
        <i val="0"/>
        <color theme="0"/>
      </font>
      <fill>
        <patternFill>
          <bgColor rgb="FF031F73"/>
        </patternFill>
      </fill>
    </dxf>
    <dxf>
      <border diagonalUp="0" diagonalDown="0">
        <left style="thin">
          <color rgb="FF031F73"/>
        </left>
        <right style="thin">
          <color rgb="FF031F73"/>
        </right>
        <top style="thin">
          <color rgb="FF031F73"/>
        </top>
        <bottom style="thin">
          <color rgb="FF031F73"/>
        </bottom>
        <vertical style="hair">
          <color rgb="FFB8CFFF"/>
        </vertical>
        <horizontal style="hair">
          <color rgb="FFB8CFFF"/>
        </horizontal>
      </border>
    </dxf>
  </dxfs>
  <tableStyles count="1" defaultTableStyle="TableStyleMedium2" defaultPivotStyle="PivotStyleLight16">
    <tableStyle name="CSG Table - No Stripe 2" pivot="0" count="8" xr9:uid="{00000000-0011-0000-FFFF-FFFF00000000}">
      <tableStyleElement type="wholeTable" dxfId="7"/>
      <tableStyleElement type="headerRow" dxfId="6"/>
      <tableStyleElement type="totalRow" dxfId="5"/>
      <tableStyleElement type="firstColumn" dxfId="4"/>
      <tableStyleElement type="lastColumn" dxfId="3"/>
      <tableStyleElement type="secondRowStripe" dxfId="2"/>
      <tableStyleElement type="firstHeaderCell" dxfId="1"/>
      <tableStyleElement type="lastHeaderCell" dxfId="0"/>
    </tableStyle>
  </tableStyles>
  <colors>
    <mruColors>
      <color rgb="FF00527B"/>
      <color rgb="FF981E32"/>
      <color rgb="FF031F73"/>
      <color rgb="FFFFFFCC"/>
      <color rgb="FFB8C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38100</xdr:colOff>
      <xdr:row>17</xdr:row>
      <xdr:rowOff>114300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266950"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190499</xdr:colOff>
      <xdr:row>26</xdr:row>
      <xdr:rowOff>9525</xdr:rowOff>
    </xdr:from>
    <xdr:to>
      <xdr:col>8</xdr:col>
      <xdr:colOff>9524</xdr:colOff>
      <xdr:row>40</xdr:row>
      <xdr:rowOff>85725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90499" y="5762625"/>
          <a:ext cx="8410575" cy="2743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a:t>
          </a:r>
          <a:r>
            <a:rPr lang="en-US" sz="1100" baseline="0"/>
            <a:t> tab</a:t>
          </a:r>
          <a:r>
            <a:rPr lang="en-US" sz="1100"/>
            <a:t> must be used to provide contractor/subcontractor hourly labor rates for the various classifications and grades of personnel.</a:t>
          </a:r>
          <a:r>
            <a:rPr lang="en-US" sz="1100" baseline="0"/>
            <a:t> </a:t>
          </a:r>
          <a:r>
            <a:rPr lang="en-US" sz="1100"/>
            <a:t>Applicable purchase, delivery, tax, services, safety, license, travel, per diem, vendor’s staff training, project facility, and any other expenses associated with the delivery and implementation of the proposed items must be included in the vendor’s costs and fixed hourly rates. </a:t>
          </a:r>
        </a:p>
        <a:p>
          <a:endParaRPr lang="en-US" sz="1100"/>
        </a:p>
        <a:p>
          <a:r>
            <a:rPr lang="en-US" sz="1100"/>
            <a:t>As per the RFP, PRMP will use the "Labor Rates" supplied by the vendor as a rate card for all future change requests leveraging the  Modifications and Enhance</a:t>
          </a:r>
          <a:r>
            <a:rPr lang="en-US" sz="1100" baseline="0"/>
            <a:t>ments Pool</a:t>
          </a:r>
          <a:r>
            <a:rPr lang="en-US" sz="1100"/>
            <a:t>. </a:t>
          </a:r>
        </a:p>
        <a:p>
          <a:endParaRPr lang="en-US" sz="1100"/>
        </a:p>
        <a:p>
          <a:r>
            <a:rPr lang="en-US" sz="1100"/>
            <a:t>The</a:t>
          </a:r>
          <a:r>
            <a:rPr lang="en-US" sz="1100" baseline="0"/>
            <a:t> v</a:t>
          </a:r>
          <a:r>
            <a:rPr lang="en-US" sz="1100"/>
            <a:t>endor may include additional roles to describe the various classifications and grades of its personnel.</a:t>
          </a:r>
          <a:r>
            <a:rPr lang="en-US" sz="1100" baseline="0"/>
            <a:t> </a:t>
          </a:r>
          <a:r>
            <a:rPr lang="en-US" sz="1100"/>
            <a:t>Vendors may insert additional rows as required (e.g., a Senior-Level Programmer and a Junior-Level Programmer require two separate rows). </a:t>
          </a:r>
        </a:p>
        <a:p>
          <a:endParaRPr lang="en-US" sz="1100">
            <a:solidFill>
              <a:schemeClr val="accent1">
                <a:lumMod val="50000"/>
              </a:schemeClr>
            </a:solidFill>
          </a:endParaRPr>
        </a:p>
        <a:p>
          <a:r>
            <a:rPr lang="en-US" sz="1100" b="1" i="1">
              <a:solidFill>
                <a:schemeClr val="accent1">
                  <a:lumMod val="50000"/>
                </a:schemeClr>
              </a:solidFill>
            </a:rPr>
            <a:t>It is the responsibility of the vendor to ensure spreadsheet calculations are correct.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29</xdr:row>
      <xdr:rowOff>9525</xdr:rowOff>
    </xdr:from>
    <xdr:to>
      <xdr:col>14</xdr:col>
      <xdr:colOff>19050</xdr:colOff>
      <xdr:row>35</xdr:row>
      <xdr:rowOff>161925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90500" y="5505450"/>
          <a:ext cx="10744200" cy="129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Vendors are to fill in the columns labeled 'Hours' all other cells must not be altered.</a:t>
          </a:r>
          <a:r>
            <a:rPr lang="en-US" sz="1100" b="0" i="0" u="none" strike="noStrike" baseline="0">
              <a:solidFill>
                <a:schemeClr val="dk1"/>
              </a:solidFill>
              <a:effectLst/>
              <a:latin typeface="+mn-lt"/>
              <a:ea typeface="+mn-ea"/>
              <a:cs typeface="+mn-cs"/>
            </a:rPr>
            <a:t> </a:t>
          </a:r>
          <a:br>
            <a:rPr lang="en-US" sz="1100" b="0" i="0" u="none" strike="sngStrike">
              <a:solidFill>
                <a:srgbClr val="C00000"/>
              </a:solidFill>
              <a:effectLst/>
              <a:latin typeface="+mn-lt"/>
              <a:ea typeface="+mn-ea"/>
              <a:cs typeface="+mn-cs"/>
            </a:rPr>
          </a:br>
          <a:endParaRPr lang="en-US" sz="1100" b="0" i="0" u="none" strike="sngStrike">
            <a:solidFill>
              <a:srgbClr val="C00000"/>
            </a:solidFill>
            <a:effectLst/>
            <a:latin typeface="+mn-lt"/>
            <a:ea typeface="+mn-ea"/>
            <a:cs typeface="+mn-cs"/>
          </a:endParaRPr>
        </a:p>
        <a:p>
          <a:r>
            <a:rPr lang="en-US" sz="1100" b="0" i="0" u="none" strike="noStrike">
              <a:solidFill>
                <a:schemeClr val="dk1"/>
              </a:solidFill>
              <a:effectLst/>
              <a:latin typeface="+mn-lt"/>
              <a:ea typeface="+mn-ea"/>
              <a:cs typeface="+mn-cs"/>
            </a:rPr>
            <a:t>Vendors have been provided with </a:t>
          </a:r>
          <a:r>
            <a:rPr lang="en-US" sz="1100" b="0" i="0" u="none" strike="noStrike" baseline="0">
              <a:solidFill>
                <a:schemeClr val="dk1"/>
              </a:solidFill>
              <a:effectLst/>
              <a:latin typeface="+mn-lt"/>
              <a:ea typeface="+mn-ea"/>
              <a:cs typeface="+mn-cs"/>
            </a:rPr>
            <a:t>rows to add </a:t>
          </a:r>
          <a:r>
            <a:rPr lang="en-US" sz="1100" b="0" i="0" u="none" strike="noStrike">
              <a:solidFill>
                <a:schemeClr val="dk1"/>
              </a:solidFill>
              <a:effectLst/>
              <a:latin typeface="+mn-lt"/>
              <a:ea typeface="+mn-ea"/>
              <a:cs typeface="+mn-cs"/>
            </a:rPr>
            <a:t>five (5) additional roles. If more than five (5) additional roles are needed, v</a:t>
          </a:r>
          <a:r>
            <a:rPr lang="en-US" sz="1100" b="0" i="0">
              <a:solidFill>
                <a:schemeClr val="dk1"/>
              </a:solidFill>
              <a:effectLst/>
              <a:latin typeface="+mn-lt"/>
              <a:ea typeface="+mn-ea"/>
              <a:cs typeface="+mn-cs"/>
            </a:rPr>
            <a:t>endors may add additional rows to the table. I</a:t>
          </a:r>
          <a:r>
            <a:rPr lang="en-US" sz="1100" b="0" i="0" u="none" strike="noStrike">
              <a:solidFill>
                <a:schemeClr val="dk1"/>
              </a:solidFill>
              <a:effectLst/>
              <a:latin typeface="+mn-lt"/>
              <a:ea typeface="+mn-ea"/>
              <a:cs typeface="+mn-cs"/>
            </a:rPr>
            <a:t>t is the vendor's responsibility to ensure that all calculated formulas are updated and correct.</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B1:D15"/>
  <sheetViews>
    <sheetView showGridLines="0" tabSelected="1" zoomScale="220" zoomScaleNormal="220" workbookViewId="0">
      <selection activeCell="F8" sqref="F8"/>
    </sheetView>
  </sheetViews>
  <sheetFormatPr defaultColWidth="8.85546875" defaultRowHeight="14.45"/>
  <cols>
    <col min="1" max="1" width="2.85546875" customWidth="1"/>
    <col min="2" max="2" width="30" customWidth="1"/>
    <col min="3" max="3" width="75.85546875" style="72" customWidth="1"/>
    <col min="5" max="5" width="11.140625" bestFit="1" customWidth="1"/>
  </cols>
  <sheetData>
    <row r="1" spans="2:4" ht="15" thickBot="1"/>
    <row r="2" spans="2:4" ht="18.600000000000001">
      <c r="B2" s="76" t="s">
        <v>0</v>
      </c>
      <c r="C2" s="77"/>
    </row>
    <row r="3" spans="2:4" ht="18.600000000000001">
      <c r="B3" s="78" t="s">
        <v>1</v>
      </c>
      <c r="C3" s="79"/>
    </row>
    <row r="4" spans="2:4" ht="15.95" thickBot="1">
      <c r="B4" s="39" t="s">
        <v>2</v>
      </c>
      <c r="C4" s="74" t="s">
        <v>3</v>
      </c>
    </row>
    <row r="5" spans="2:4" ht="15.95" thickBot="1">
      <c r="B5" s="13"/>
      <c r="C5" s="75"/>
    </row>
    <row r="6" spans="2:4" ht="15.95" thickBot="1">
      <c r="B6" s="162" t="s">
        <v>4</v>
      </c>
      <c r="C6" s="163" t="s">
        <v>5</v>
      </c>
      <c r="D6" s="3"/>
    </row>
    <row r="7" spans="2:4" ht="26.25" customHeight="1">
      <c r="B7" s="164" t="s">
        <v>6</v>
      </c>
      <c r="C7" s="165" t="s">
        <v>7</v>
      </c>
      <c r="D7" s="1"/>
    </row>
    <row r="8" spans="2:4" ht="29.1">
      <c r="B8" s="141" t="s">
        <v>8</v>
      </c>
      <c r="C8" s="125" t="s">
        <v>9</v>
      </c>
      <c r="D8" s="207"/>
    </row>
    <row r="9" spans="2:4" ht="25.5" customHeight="1">
      <c r="B9" s="142" t="s">
        <v>10</v>
      </c>
      <c r="C9" s="125" t="s">
        <v>11</v>
      </c>
      <c r="D9" s="2"/>
    </row>
    <row r="10" spans="2:4">
      <c r="B10" s="143" t="s">
        <v>12</v>
      </c>
      <c r="C10" s="125" t="s">
        <v>13</v>
      </c>
      <c r="D10" s="2"/>
    </row>
    <row r="11" spans="2:4" ht="29.1">
      <c r="B11" s="166" t="s">
        <v>14</v>
      </c>
      <c r="C11" s="167" t="s">
        <v>15</v>
      </c>
      <c r="D11" s="161"/>
    </row>
    <row r="12" spans="2:4" ht="21" customHeight="1">
      <c r="B12" s="141" t="s">
        <v>16</v>
      </c>
      <c r="C12" s="126" t="s">
        <v>17</v>
      </c>
      <c r="D12" s="3"/>
    </row>
    <row r="13" spans="2:4">
      <c r="B13" s="141" t="s">
        <v>18</v>
      </c>
      <c r="C13" s="126" t="s">
        <v>19</v>
      </c>
      <c r="D13" s="3"/>
    </row>
    <row r="14" spans="2:4">
      <c r="B14" s="142" t="s">
        <v>20</v>
      </c>
      <c r="C14" s="125" t="s">
        <v>21</v>
      </c>
      <c r="D14" s="3"/>
    </row>
    <row r="15" spans="2:4" ht="21.75" customHeight="1" thickBot="1">
      <c r="B15" s="144" t="s">
        <v>22</v>
      </c>
      <c r="C15" s="127" t="s">
        <v>23</v>
      </c>
      <c r="D15" s="3"/>
    </row>
  </sheetData>
  <hyperlinks>
    <hyperlink ref="B7" location="'1. Instructions'!A1" display="1. Instructions" xr:uid="{00000000-0004-0000-0000-000000000000}"/>
    <hyperlink ref="B8" location="'2. Cost Summary'!A1" display="2. Cost Summary" xr:uid="{00000000-0004-0000-0000-000001000000}"/>
    <hyperlink ref="B9" location="'3. Labor Rates'!A1" display="3. Labor Rates" xr:uid="{00000000-0004-0000-0000-000002000000}"/>
    <hyperlink ref="B10" location="'4. Project Deliverables'!A1" display="4. Project Deliverables" xr:uid="{00000000-0004-0000-0000-000003000000}"/>
    <hyperlink ref="B12" location="'6. Hosting &amp; Disaster Recovery'!A1" display="'6. Hosting &amp; Disaster Recovery'" xr:uid="{00000000-0004-0000-0000-000004000000}"/>
    <hyperlink ref="B13" location="'7. Packaged Software'!A1" display="'7. Packaged Software'!A1" xr:uid="{00000000-0004-0000-0000-000005000000}"/>
    <hyperlink ref="B14" location="'8. Hardware'!A1" display="8. Hardware" xr:uid="{00000000-0004-0000-0000-000006000000}"/>
    <hyperlink ref="B15" location="'9. Assumptions'!A1" display="9. Assumptions" xr:uid="{00000000-0004-0000-0000-000007000000}"/>
    <hyperlink ref="B11" location="'5. Maint &amp; Ops Support'!A1" display="5. Maint &amp; Ops Support" xr:uid="{00000000-0004-0000-0000-000008000000}"/>
  </hyperlinks>
  <printOptions horizontalCentered="1"/>
  <pageMargins left="0.7" right="0.7" top="0.75" bottom="0.75" header="0.3" footer="0.3"/>
  <pageSetup fitToHeight="0" orientation="landscape" horizontalDpi="1200" verticalDpi="1200" r:id="rId1"/>
  <headerFooter scaleWithDoc="0">
    <oddHeader xml:space="preserve">&amp;L&amp;"Arial Black,Bold"&amp;K00527B&amp;G&amp;R&amp;"-,Bold"&amp;12&amp;K00527BMedicaid Enterprise Data Solution RFP </oddHeader>
    <oddFooter>&amp;L&amp;"-,Italic"&amp;F
&amp;A&amp;C&amp;"-,Italic"Page &amp;P of &amp;N&amp;R&amp;"-,Italic"Printed: &amp;D  &amp;T</oddFooter>
  </headerFooter>
  <drawing r:id="rId2"/>
  <legacyDrawingHF r:id="rId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527B"/>
    <pageSetUpPr fitToPage="1"/>
  </sheetPr>
  <dimension ref="B1:J36"/>
  <sheetViews>
    <sheetView showGridLines="0" showZeros="0" topLeftCell="A2" zoomScale="175" zoomScaleNormal="175" workbookViewId="0">
      <selection activeCell="C6" sqref="A3:C6"/>
    </sheetView>
  </sheetViews>
  <sheetFormatPr defaultColWidth="8.85546875" defaultRowHeight="14.45"/>
  <cols>
    <col min="1" max="1" width="2.85546875" customWidth="1"/>
    <col min="2" max="2" width="17.85546875" customWidth="1"/>
    <col min="3" max="4" width="14.85546875" customWidth="1"/>
    <col min="5" max="6" width="45.85546875" customWidth="1"/>
    <col min="7" max="7" width="20.85546875" customWidth="1"/>
  </cols>
  <sheetData>
    <row r="1" spans="2:10" hidden="1"/>
    <row r="2" spans="2:10" ht="15" thickBot="1"/>
    <row r="3" spans="2:10" ht="18.75" customHeight="1">
      <c r="B3" s="76" t="str">
        <f>varModuleName</f>
        <v>PRMP MES MMIS Phase III RFP</v>
      </c>
      <c r="C3" s="80"/>
      <c r="D3" s="80"/>
      <c r="E3" s="80"/>
      <c r="F3" s="80"/>
      <c r="G3" s="91"/>
    </row>
    <row r="4" spans="2:10" ht="18.75" customHeight="1">
      <c r="B4" s="78" t="s">
        <v>22</v>
      </c>
      <c r="C4" s="82"/>
      <c r="D4" s="82"/>
      <c r="E4" s="82"/>
      <c r="F4" s="82"/>
      <c r="G4" s="92"/>
    </row>
    <row r="5" spans="2:10" ht="15.95" thickBot="1">
      <c r="B5" s="39" t="s">
        <v>24</v>
      </c>
      <c r="C5" s="93" t="str">
        <f>varOfferorName</f>
        <v>&lt;Insert Name&gt;</v>
      </c>
      <c r="D5" s="94"/>
      <c r="E5" s="94"/>
      <c r="F5" s="94"/>
      <c r="G5" s="95"/>
    </row>
    <row r="6" spans="2:10" ht="15" thickBot="1"/>
    <row r="7" spans="2:10" ht="29.1">
      <c r="B7" s="96" t="s">
        <v>282</v>
      </c>
      <c r="C7" s="97" t="s">
        <v>264</v>
      </c>
      <c r="D7" s="97" t="s">
        <v>253</v>
      </c>
      <c r="E7" s="98" t="s">
        <v>5</v>
      </c>
      <c r="F7" s="98" t="s">
        <v>283</v>
      </c>
      <c r="G7" s="99" t="s">
        <v>284</v>
      </c>
      <c r="H7" s="4"/>
      <c r="I7" s="4"/>
      <c r="J7" s="4"/>
    </row>
    <row r="8" spans="2:10">
      <c r="B8" s="68">
        <v>1</v>
      </c>
      <c r="C8" s="36"/>
      <c r="D8" s="36"/>
      <c r="E8" s="37"/>
      <c r="F8" s="37"/>
      <c r="G8" s="100">
        <v>0</v>
      </c>
    </row>
    <row r="9" spans="2:10">
      <c r="B9" s="68">
        <v>2</v>
      </c>
      <c r="C9" s="36"/>
      <c r="D9" s="36"/>
      <c r="E9" s="37"/>
      <c r="F9" s="37"/>
      <c r="G9" s="100">
        <v>0</v>
      </c>
    </row>
    <row r="10" spans="2:10">
      <c r="B10" s="68">
        <v>3</v>
      </c>
      <c r="C10" s="36"/>
      <c r="D10" s="36"/>
      <c r="E10" s="37"/>
      <c r="F10" s="37"/>
      <c r="G10" s="100">
        <v>0</v>
      </c>
    </row>
    <row r="11" spans="2:10">
      <c r="B11" s="68">
        <v>4</v>
      </c>
      <c r="C11" s="36"/>
      <c r="D11" s="36"/>
      <c r="E11" s="37"/>
      <c r="F11" s="37"/>
      <c r="G11" s="100">
        <v>0</v>
      </c>
    </row>
    <row r="12" spans="2:10">
      <c r="B12" s="68">
        <v>5</v>
      </c>
      <c r="C12" s="36"/>
      <c r="D12" s="36"/>
      <c r="E12" s="37"/>
      <c r="F12" s="37"/>
      <c r="G12" s="100">
        <v>0</v>
      </c>
    </row>
    <row r="13" spans="2:10">
      <c r="B13" s="68">
        <v>6</v>
      </c>
      <c r="C13" s="36"/>
      <c r="D13" s="36"/>
      <c r="E13" s="37"/>
      <c r="F13" s="37"/>
      <c r="G13" s="100">
        <v>0</v>
      </c>
    </row>
    <row r="14" spans="2:10">
      <c r="B14" s="68">
        <v>7</v>
      </c>
      <c r="C14" s="36"/>
      <c r="D14" s="36"/>
      <c r="E14" s="37"/>
      <c r="F14" s="37"/>
      <c r="G14" s="100">
        <v>0</v>
      </c>
    </row>
    <row r="15" spans="2:10">
      <c r="B15" s="68">
        <v>8</v>
      </c>
      <c r="C15" s="36"/>
      <c r="D15" s="36"/>
      <c r="E15" s="37"/>
      <c r="F15" s="37"/>
      <c r="G15" s="100">
        <v>0</v>
      </c>
    </row>
    <row r="16" spans="2:10">
      <c r="B16" s="68">
        <v>9</v>
      </c>
      <c r="C16" s="36"/>
      <c r="D16" s="36"/>
      <c r="E16" s="37"/>
      <c r="F16" s="37"/>
      <c r="G16" s="100">
        <v>0</v>
      </c>
    </row>
    <row r="17" spans="2:7">
      <c r="B17" s="68">
        <v>10</v>
      </c>
      <c r="C17" s="36"/>
      <c r="D17" s="36"/>
      <c r="E17" s="37"/>
      <c r="F17" s="37"/>
      <c r="G17" s="100">
        <v>0</v>
      </c>
    </row>
    <row r="18" spans="2:7">
      <c r="B18" s="68">
        <v>11</v>
      </c>
      <c r="C18" s="36"/>
      <c r="D18" s="36"/>
      <c r="E18" s="37"/>
      <c r="F18" s="37"/>
      <c r="G18" s="100">
        <v>0</v>
      </c>
    </row>
    <row r="19" spans="2:7">
      <c r="B19" s="68">
        <v>12</v>
      </c>
      <c r="C19" s="36"/>
      <c r="D19" s="36"/>
      <c r="E19" s="37"/>
      <c r="F19" s="37"/>
      <c r="G19" s="100">
        <v>0</v>
      </c>
    </row>
    <row r="20" spans="2:7">
      <c r="B20" s="68">
        <v>13</v>
      </c>
      <c r="C20" s="36"/>
      <c r="D20" s="36"/>
      <c r="E20" s="37"/>
      <c r="F20" s="37"/>
      <c r="G20" s="100">
        <v>0</v>
      </c>
    </row>
    <row r="21" spans="2:7">
      <c r="B21" s="68">
        <v>14</v>
      </c>
      <c r="C21" s="36"/>
      <c r="D21" s="36"/>
      <c r="E21" s="37"/>
      <c r="F21" s="37"/>
      <c r="G21" s="100">
        <v>0</v>
      </c>
    </row>
    <row r="22" spans="2:7">
      <c r="B22" s="68">
        <v>15</v>
      </c>
      <c r="C22" s="36"/>
      <c r="D22" s="36"/>
      <c r="E22" s="37"/>
      <c r="F22" s="37"/>
      <c r="G22" s="100">
        <v>0</v>
      </c>
    </row>
    <row r="23" spans="2:7">
      <c r="B23" s="68">
        <v>16</v>
      </c>
      <c r="C23" s="36"/>
      <c r="D23" s="36"/>
      <c r="E23" s="37"/>
      <c r="F23" s="37"/>
      <c r="G23" s="100">
        <v>0</v>
      </c>
    </row>
    <row r="24" spans="2:7">
      <c r="B24" s="68">
        <v>17</v>
      </c>
      <c r="C24" s="36"/>
      <c r="D24" s="36"/>
      <c r="E24" s="37"/>
      <c r="F24" s="37"/>
      <c r="G24" s="100">
        <v>0</v>
      </c>
    </row>
    <row r="25" spans="2:7">
      <c r="B25" s="68">
        <v>18</v>
      </c>
      <c r="C25" s="36"/>
      <c r="D25" s="36"/>
      <c r="E25" s="37"/>
      <c r="F25" s="37"/>
      <c r="G25" s="100">
        <v>0</v>
      </c>
    </row>
    <row r="26" spans="2:7">
      <c r="B26" s="68">
        <v>19</v>
      </c>
      <c r="C26" s="36"/>
      <c r="D26" s="36"/>
      <c r="E26" s="37"/>
      <c r="F26" s="37"/>
      <c r="G26" s="100">
        <v>0</v>
      </c>
    </row>
    <row r="27" spans="2:7" ht="15" thickBot="1">
      <c r="B27" s="69">
        <v>20</v>
      </c>
      <c r="C27" s="101"/>
      <c r="D27" s="101"/>
      <c r="E27" s="102"/>
      <c r="F27" s="102"/>
      <c r="G27" s="103">
        <v>0</v>
      </c>
    </row>
    <row r="29" spans="2:7">
      <c r="B29" s="300" t="s">
        <v>42</v>
      </c>
      <c r="C29" s="301"/>
      <c r="D29" s="301"/>
      <c r="E29" s="301"/>
      <c r="F29" s="301"/>
      <c r="G29" s="301"/>
    </row>
    <row r="30" spans="2:7" ht="15" customHeight="1">
      <c r="B30" s="303" t="s">
        <v>285</v>
      </c>
      <c r="C30" s="304"/>
      <c r="D30" s="304"/>
      <c r="E30" s="304"/>
      <c r="F30" s="304"/>
      <c r="G30" s="305"/>
    </row>
    <row r="31" spans="2:7">
      <c r="B31" s="306"/>
      <c r="C31" s="307"/>
      <c r="D31" s="307"/>
      <c r="E31" s="307"/>
      <c r="F31" s="307"/>
      <c r="G31" s="308"/>
    </row>
    <row r="32" spans="2:7">
      <c r="B32" s="306"/>
      <c r="C32" s="307"/>
      <c r="D32" s="307"/>
      <c r="E32" s="307"/>
      <c r="F32" s="307"/>
      <c r="G32" s="308"/>
    </row>
    <row r="33" spans="2:7">
      <c r="B33" s="306"/>
      <c r="C33" s="307"/>
      <c r="D33" s="307"/>
      <c r="E33" s="307"/>
      <c r="F33" s="307"/>
      <c r="G33" s="308"/>
    </row>
    <row r="34" spans="2:7">
      <c r="B34" s="306"/>
      <c r="C34" s="307"/>
      <c r="D34" s="307"/>
      <c r="E34" s="307"/>
      <c r="F34" s="307"/>
      <c r="G34" s="308"/>
    </row>
    <row r="35" spans="2:7">
      <c r="B35" s="309"/>
      <c r="C35" s="310"/>
      <c r="D35" s="310"/>
      <c r="E35" s="310"/>
      <c r="F35" s="310"/>
      <c r="G35" s="311"/>
    </row>
    <row r="36" spans="2:7">
      <c r="B36" s="12"/>
      <c r="C36" s="12"/>
      <c r="D36" s="12"/>
      <c r="E36" s="12"/>
      <c r="F36" s="12"/>
      <c r="G36" s="12"/>
    </row>
  </sheetData>
  <mergeCells count="2">
    <mergeCell ref="B29:G29"/>
    <mergeCell ref="B30:G35"/>
  </mergeCells>
  <printOptions horizontalCentered="1"/>
  <pageMargins left="0.7" right="0.7" top="0.75" bottom="0.75" header="0.3" footer="0.3"/>
  <pageSetup scale="76" fitToHeight="0" orientation="landscape" horizontalDpi="1200" verticalDpi="1200" r:id="rId1"/>
  <headerFooter scaleWithDoc="0">
    <oddHeader xml:space="preserve">&amp;L&amp;"Arial Black,Bold"&amp;K00527B&amp;G&amp;R&amp;"-,Bold"&amp;12&amp;K00527BMedicaid Enterprise Data Solution RFP </oddHeader>
    <oddFooter>&amp;L&amp;"-,Italic"&amp;F
&amp;A&amp;C&amp;"-,Italic"Page &amp;P of &amp;N&amp;R&amp;"-,Italic"Printed: &amp;D  &amp;T</oddFooter>
  </headerFooter>
  <legacyDrawingHF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B1:E19"/>
  <sheetViews>
    <sheetView showGridLines="0" showZeros="0" zoomScale="190" zoomScaleNormal="190" workbookViewId="0">
      <pane ySplit="7" topLeftCell="A8" activePane="bottomLeft" state="frozen"/>
      <selection pane="bottomLeft" activeCell="C4" sqref="C4:D4"/>
      <selection activeCell="A11" sqref="A11:S13"/>
    </sheetView>
  </sheetViews>
  <sheetFormatPr defaultColWidth="8.85546875" defaultRowHeight="14.45"/>
  <cols>
    <col min="1" max="1" width="3.85546875" customWidth="1"/>
    <col min="2" max="2" width="14.85546875" customWidth="1"/>
    <col min="3" max="3" width="85.85546875" customWidth="1"/>
    <col min="4" max="4" width="18.28515625" customWidth="1"/>
  </cols>
  <sheetData>
    <row r="1" spans="2:5" ht="15" thickBot="1"/>
    <row r="2" spans="2:5" ht="18.600000000000001">
      <c r="B2" s="76" t="str">
        <f>varModuleName</f>
        <v>PRMP MES MMIS Phase III RFP</v>
      </c>
      <c r="C2" s="80"/>
      <c r="D2" s="24"/>
    </row>
    <row r="3" spans="2:5" ht="18.600000000000001">
      <c r="B3" s="81" t="s">
        <v>6</v>
      </c>
      <c r="C3" s="82"/>
      <c r="D3" s="25"/>
    </row>
    <row r="4" spans="2:5" ht="15.6">
      <c r="B4" s="38" t="s">
        <v>24</v>
      </c>
      <c r="C4" s="225" t="str">
        <f>TOC!C4</f>
        <v>&lt;Insert Name&gt;</v>
      </c>
      <c r="D4" s="226"/>
    </row>
    <row r="5" spans="2:5" ht="47.25" customHeight="1" thickBot="1">
      <c r="B5" s="222" t="s">
        <v>25</v>
      </c>
      <c r="C5" s="223"/>
      <c r="D5" s="224"/>
    </row>
    <row r="6" spans="2:5" ht="15" thickBot="1">
      <c r="B6" s="8"/>
      <c r="C6" s="8"/>
      <c r="D6" s="8"/>
    </row>
    <row r="7" spans="2:5">
      <c r="B7" s="83" t="s">
        <v>26</v>
      </c>
      <c r="C7" s="84" t="s">
        <v>27</v>
      </c>
      <c r="D7" s="85" t="s">
        <v>28</v>
      </c>
    </row>
    <row r="8" spans="2:5" ht="57.95">
      <c r="B8" s="43">
        <v>1</v>
      </c>
      <c r="C8" s="6" t="s">
        <v>29</v>
      </c>
      <c r="D8" s="44" t="s">
        <v>30</v>
      </c>
    </row>
    <row r="9" spans="2:5" ht="43.5">
      <c r="B9" s="43">
        <v>2</v>
      </c>
      <c r="C9" s="7" t="s">
        <v>31</v>
      </c>
      <c r="D9" s="44" t="s">
        <v>30</v>
      </c>
    </row>
    <row r="10" spans="2:5" ht="43.5">
      <c r="B10" s="43">
        <v>3</v>
      </c>
      <c r="C10" s="6" t="s">
        <v>32</v>
      </c>
      <c r="D10" s="44" t="s">
        <v>30</v>
      </c>
    </row>
    <row r="11" spans="2:5" ht="57.95">
      <c r="B11" s="43">
        <v>4</v>
      </c>
      <c r="C11" s="7" t="s">
        <v>33</v>
      </c>
      <c r="D11" s="44" t="s">
        <v>30</v>
      </c>
    </row>
    <row r="12" spans="2:5" ht="29.1">
      <c r="B12" s="43">
        <v>5</v>
      </c>
      <c r="C12" s="6" t="s">
        <v>34</v>
      </c>
      <c r="D12" s="44" t="s">
        <v>8</v>
      </c>
    </row>
    <row r="13" spans="2:5" ht="43.5">
      <c r="B13" s="43">
        <v>6</v>
      </c>
      <c r="C13" s="6" t="s">
        <v>35</v>
      </c>
      <c r="D13" s="44" t="s">
        <v>36</v>
      </c>
    </row>
    <row r="14" spans="2:5" ht="43.5">
      <c r="B14" s="43">
        <v>7</v>
      </c>
      <c r="C14" s="202" t="s">
        <v>37</v>
      </c>
      <c r="D14" s="44" t="s">
        <v>12</v>
      </c>
      <c r="E14" s="161"/>
    </row>
    <row r="15" spans="2:5" ht="43.5">
      <c r="B15" s="43">
        <v>8</v>
      </c>
      <c r="C15" s="202" t="s">
        <v>38</v>
      </c>
      <c r="D15" s="44" t="s">
        <v>12</v>
      </c>
    </row>
    <row r="16" spans="2:5" ht="29.1">
      <c r="B16" s="43">
        <v>9</v>
      </c>
      <c r="C16" s="202" t="s">
        <v>39</v>
      </c>
      <c r="D16" s="44" t="s">
        <v>14</v>
      </c>
      <c r="E16" s="161"/>
    </row>
    <row r="17" spans="2:4" ht="44.1" thickBot="1">
      <c r="B17" s="43">
        <v>10</v>
      </c>
      <c r="C17" s="6" t="s">
        <v>40</v>
      </c>
      <c r="D17" s="47" t="s">
        <v>22</v>
      </c>
    </row>
    <row r="18" spans="2:4" ht="58.5" thickBot="1">
      <c r="B18" s="45">
        <v>11</v>
      </c>
      <c r="C18" s="46" t="s">
        <v>41</v>
      </c>
      <c r="D18" s="47" t="s">
        <v>22</v>
      </c>
    </row>
    <row r="19" spans="2:4">
      <c r="B19" s="151"/>
      <c r="C19" s="12"/>
      <c r="D19" s="152"/>
    </row>
  </sheetData>
  <sheetProtection algorithmName="SHA-512" hashValue="mniv7fdmB7JA2gDL5sDIU5mRnFSG5amgUbFPGt/9AhA2JTz6Uik56um1qrq82UtRlktlmSqcBoCkwerI8qaweg==" saltValue="n2MMLrXMWOaZxperQWb70Q==" spinCount="100000" sheet="1" objects="1" scenarios="1"/>
  <mergeCells count="2">
    <mergeCell ref="B5:D5"/>
    <mergeCell ref="C4:D4"/>
  </mergeCells>
  <printOptions horizontalCentered="1"/>
  <pageMargins left="0.7" right="0.7" top="0.75" bottom="0.75" header="0.3" footer="0.3"/>
  <pageSetup scale="76" fitToHeight="0" orientation="portrait" horizontalDpi="1200" verticalDpi="1200" r:id="rId1"/>
  <headerFooter scaleWithDoc="0">
    <oddHeader xml:space="preserve">&amp;L&amp;"Arial Black,Bold"&amp;K00527B&amp;G&amp;R&amp;"-,Bold"&amp;12&amp;K00527BMedicaid Enterprise Data Solution RFP </oddHeader>
    <oddFooter>&amp;L&amp;"-,Italic"&amp;F
&amp;A&amp;C&amp;"-,Italic"Page &amp;P of &amp;N&amp;R&amp;"-,Italic"Printed: &amp;D  &amp;T</oddFooter>
  </headerFooter>
  <legacyDrawingHF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527B"/>
    <pageSetUpPr fitToPage="1"/>
  </sheetPr>
  <dimension ref="B1:L39"/>
  <sheetViews>
    <sheetView showGridLines="0" showZeros="0" topLeftCell="A2" zoomScale="115" zoomScaleNormal="115" workbookViewId="0">
      <selection activeCell="C21" sqref="C21"/>
    </sheetView>
  </sheetViews>
  <sheetFormatPr defaultColWidth="8.85546875" defaultRowHeight="14.45"/>
  <cols>
    <col min="1" max="1" width="2.85546875" customWidth="1"/>
    <col min="2" max="2" width="45.42578125" bestFit="1" customWidth="1"/>
    <col min="3" max="3" width="16.85546875" customWidth="1"/>
    <col min="4" max="4" width="15.5703125" customWidth="1"/>
    <col min="5" max="5" width="21.42578125" customWidth="1"/>
    <col min="6" max="17" width="15.28515625" customWidth="1"/>
  </cols>
  <sheetData>
    <row r="1" spans="2:12" hidden="1"/>
    <row r="2" spans="2:12" ht="15" thickBot="1"/>
    <row r="3" spans="2:12" ht="18.600000000000001">
      <c r="B3" s="76" t="str">
        <f>varModuleName</f>
        <v>PRMP MES MMIS Phase III RFP</v>
      </c>
      <c r="C3" s="80"/>
      <c r="D3" s="80"/>
      <c r="E3" s="80"/>
      <c r="F3" s="80"/>
      <c r="G3" s="80"/>
      <c r="H3" s="80"/>
      <c r="I3" s="80"/>
      <c r="J3" s="86"/>
    </row>
    <row r="4" spans="2:12" ht="18.600000000000001">
      <c r="B4" s="78" t="s">
        <v>8</v>
      </c>
      <c r="C4" s="82"/>
      <c r="D4" s="82"/>
      <c r="E4" s="82"/>
      <c r="F4" s="82"/>
      <c r="G4" s="82"/>
      <c r="H4" s="82"/>
      <c r="I4" s="82"/>
      <c r="J4" s="87"/>
    </row>
    <row r="5" spans="2:12" ht="15.95" thickBot="1">
      <c r="B5" s="39" t="s">
        <v>24</v>
      </c>
      <c r="C5" s="227" t="str">
        <f>TOC!C4</f>
        <v>&lt;Insert Name&gt;</v>
      </c>
      <c r="D5" s="227"/>
      <c r="E5" s="227"/>
      <c r="F5" s="227"/>
      <c r="G5" s="227"/>
      <c r="H5" s="227"/>
      <c r="I5" s="227"/>
      <c r="J5" s="228"/>
    </row>
    <row r="6" spans="2:12" ht="15" thickBot="1"/>
    <row r="7" spans="2:12">
      <c r="B7" s="232" t="s">
        <v>42</v>
      </c>
      <c r="C7" s="233"/>
      <c r="D7" s="233"/>
      <c r="E7" s="233"/>
      <c r="F7" s="233"/>
      <c r="G7" s="233"/>
      <c r="H7" s="233"/>
      <c r="I7" s="233"/>
      <c r="J7" s="234"/>
    </row>
    <row r="8" spans="2:12" ht="36" customHeight="1" thickBot="1">
      <c r="B8" s="229" t="s">
        <v>43</v>
      </c>
      <c r="C8" s="230"/>
      <c r="D8" s="230"/>
      <c r="E8" s="230"/>
      <c r="F8" s="230"/>
      <c r="G8" s="230"/>
      <c r="H8" s="230"/>
      <c r="I8" s="230"/>
      <c r="J8" s="231"/>
    </row>
    <row r="9" spans="2:12" ht="16.5" customHeight="1" thickBot="1"/>
    <row r="10" spans="2:12" ht="15.6">
      <c r="B10" s="241" t="s">
        <v>44</v>
      </c>
      <c r="C10" s="242"/>
      <c r="D10" s="242"/>
      <c r="E10" s="242"/>
      <c r="F10" s="242"/>
      <c r="G10" s="242"/>
      <c r="H10" s="242"/>
      <c r="I10" s="242"/>
      <c r="J10" s="242"/>
      <c r="K10" s="242"/>
      <c r="L10" s="242"/>
    </row>
    <row r="11" spans="2:12" ht="29.1">
      <c r="B11" s="237" t="s">
        <v>5</v>
      </c>
      <c r="C11" s="239" t="s">
        <v>45</v>
      </c>
      <c r="D11" s="240"/>
      <c r="E11" s="209" t="s">
        <v>46</v>
      </c>
      <c r="F11" s="243" t="s">
        <v>47</v>
      </c>
      <c r="G11" s="244"/>
      <c r="H11" s="243" t="s">
        <v>48</v>
      </c>
      <c r="I11" s="244"/>
      <c r="J11" s="243" t="s">
        <v>49</v>
      </c>
      <c r="K11" s="244"/>
      <c r="L11" s="235" t="s">
        <v>50</v>
      </c>
    </row>
    <row r="12" spans="2:12" ht="15" customHeight="1">
      <c r="B12" s="238"/>
      <c r="C12" s="205" t="s">
        <v>51</v>
      </c>
      <c r="D12" s="201" t="s">
        <v>52</v>
      </c>
      <c r="E12" s="15" t="s">
        <v>52</v>
      </c>
      <c r="F12" s="14" t="s">
        <v>53</v>
      </c>
      <c r="G12" s="15" t="s">
        <v>54</v>
      </c>
      <c r="H12" s="14" t="s">
        <v>55</v>
      </c>
      <c r="I12" s="15" t="s">
        <v>56</v>
      </c>
      <c r="J12" s="14" t="s">
        <v>57</v>
      </c>
      <c r="K12" s="15" t="s">
        <v>58</v>
      </c>
      <c r="L12" s="236"/>
    </row>
    <row r="13" spans="2:12">
      <c r="B13" s="28" t="s">
        <v>59</v>
      </c>
      <c r="C13" s="203">
        <f>varTotalImplementationCost</f>
        <v>0</v>
      </c>
      <c r="D13" s="197">
        <f>+'4. Project Deliverables'!$K$9*6</f>
        <v>0</v>
      </c>
      <c r="E13" s="203">
        <f>+'4. Project Deliverables'!$K$9*6</f>
        <v>0</v>
      </c>
      <c r="F13" s="197">
        <f>+'4. Project Deliverables'!$K$9*12</f>
        <v>0</v>
      </c>
      <c r="G13" s="203">
        <f>+'4. Project Deliverables'!$K$9*12</f>
        <v>0</v>
      </c>
      <c r="H13" s="197">
        <f>+'4. Project Deliverables'!$K$9*12</f>
        <v>0</v>
      </c>
      <c r="I13" s="203">
        <f>+'4. Project Deliverables'!$K$9*12</f>
        <v>0</v>
      </c>
      <c r="J13" s="197">
        <f>+'4. Project Deliverables'!$K$9*12</f>
        <v>0</v>
      </c>
      <c r="K13" s="203">
        <f>+'4. Project Deliverables'!$K$9*12</f>
        <v>0</v>
      </c>
      <c r="L13" s="29">
        <f>SUM(C13:K13)</f>
        <v>0</v>
      </c>
    </row>
    <row r="14" spans="2:12">
      <c r="B14" s="28" t="s">
        <v>60</v>
      </c>
      <c r="C14" s="206"/>
      <c r="D14" s="198"/>
      <c r="E14" s="20">
        <f>'5. Maint &amp; Ops Support'!D27</f>
        <v>0</v>
      </c>
      <c r="F14" s="26">
        <f>'5. Maint &amp; Ops Support'!F27</f>
        <v>0</v>
      </c>
      <c r="G14" s="18">
        <f>'5. Maint &amp; Ops Support'!H27</f>
        <v>0</v>
      </c>
      <c r="H14" s="27">
        <f>'5. Maint &amp; Ops Support'!J27</f>
        <v>0</v>
      </c>
      <c r="I14" s="18">
        <f>'5. Maint &amp; Ops Support'!L27</f>
        <v>0</v>
      </c>
      <c r="J14" s="27">
        <f>'5. Maint &amp; Ops Support'!N27</f>
        <v>0</v>
      </c>
      <c r="K14" s="18">
        <f>'5. Maint &amp; Ops Support'!P27</f>
        <v>0</v>
      </c>
      <c r="L14" s="29">
        <f>SUM(E14:K14)</f>
        <v>0</v>
      </c>
    </row>
    <row r="15" spans="2:12">
      <c r="B15" s="28" t="s">
        <v>61</v>
      </c>
      <c r="C15" s="204">
        <f>'6. Hosting &amp; Disaster Recovery'!C14</f>
        <v>0</v>
      </c>
      <c r="D15" s="199">
        <f>'6. Hosting &amp; Disaster Recovery'!D14</f>
        <v>0</v>
      </c>
      <c r="E15" s="20">
        <f>'6. Hosting &amp; Disaster Recovery'!E14</f>
        <v>0</v>
      </c>
      <c r="F15" s="26">
        <f>'6. Hosting &amp; Disaster Recovery'!F14</f>
        <v>0</v>
      </c>
      <c r="G15" s="18">
        <f>'6. Hosting &amp; Disaster Recovery'!G14</f>
        <v>0</v>
      </c>
      <c r="H15" s="27">
        <f>'6. Hosting &amp; Disaster Recovery'!H14</f>
        <v>0</v>
      </c>
      <c r="I15" s="18">
        <f>'6. Hosting &amp; Disaster Recovery'!I14</f>
        <v>0</v>
      </c>
      <c r="J15" s="27">
        <f>'6. Hosting &amp; Disaster Recovery'!J14</f>
        <v>0</v>
      </c>
      <c r="K15" s="18">
        <f>'6. Hosting &amp; Disaster Recovery'!K14</f>
        <v>0</v>
      </c>
      <c r="L15" s="29">
        <f>SUM(C15:K15)</f>
        <v>0</v>
      </c>
    </row>
    <row r="16" spans="2:12">
      <c r="B16" s="30" t="s">
        <v>62</v>
      </c>
      <c r="C16" s="204">
        <f>+varTotalPackagedSWcosts</f>
        <v>0</v>
      </c>
      <c r="D16" s="26">
        <f>'7. Packaged Software'!J24</f>
        <v>0</v>
      </c>
      <c r="E16" s="20">
        <f>'7. Packaged Software'!K24</f>
        <v>0</v>
      </c>
      <c r="F16" s="26">
        <f>'7. Packaged Software'!L24</f>
        <v>0</v>
      </c>
      <c r="G16" s="18">
        <f>'7. Packaged Software'!M24</f>
        <v>0</v>
      </c>
      <c r="H16" s="27">
        <f>'7. Packaged Software'!N24</f>
        <v>0</v>
      </c>
      <c r="I16" s="18">
        <f>'7. Packaged Software'!O24</f>
        <v>0</v>
      </c>
      <c r="J16" s="27">
        <f>'7. Packaged Software'!P24</f>
        <v>0</v>
      </c>
      <c r="K16" s="18">
        <f>'7. Packaged Software'!Q24</f>
        <v>0</v>
      </c>
      <c r="L16" s="29">
        <f>+'7. Packaged Software'!U24</f>
        <v>0</v>
      </c>
    </row>
    <row r="17" spans="2:12">
      <c r="B17" s="28" t="s">
        <v>63</v>
      </c>
      <c r="C17" s="204">
        <f>+'8.Hardware (If Applicable)'!varTotalPackagedSWcosts</f>
        <v>0</v>
      </c>
      <c r="D17" s="199">
        <f>+'8.Hardware (If Applicable)'!J20</f>
        <v>0</v>
      </c>
      <c r="E17" s="204">
        <f>+'8.Hardware (If Applicable)'!K20</f>
        <v>0</v>
      </c>
      <c r="F17" s="199">
        <f>+'8.Hardware (If Applicable)'!L20</f>
        <v>0</v>
      </c>
      <c r="G17" s="204">
        <f>+'8.Hardware (If Applicable)'!M20</f>
        <v>0</v>
      </c>
      <c r="H17" s="199">
        <f>+'8.Hardware (If Applicable)'!N20</f>
        <v>0</v>
      </c>
      <c r="I17" s="204">
        <f>+'8.Hardware (If Applicable)'!O20</f>
        <v>0</v>
      </c>
      <c r="J17" s="199">
        <f>+'8.Hardware (If Applicable)'!P20</f>
        <v>0</v>
      </c>
      <c r="K17" s="204">
        <f>+'8.Hardware (If Applicable)'!Q20</f>
        <v>0</v>
      </c>
      <c r="L17" s="29">
        <f>+'8.Hardware (If Applicable)'!U20</f>
        <v>0</v>
      </c>
    </row>
    <row r="18" spans="2:12" ht="15" thickBot="1">
      <c r="B18" s="88" t="s">
        <v>64</v>
      </c>
      <c r="C18" s="200">
        <f xml:space="preserve"> SUM(C13, C15,C16,C17)</f>
        <v>0</v>
      </c>
      <c r="D18" s="200">
        <f xml:space="preserve"> SUM(D13, D15,D16,D17)</f>
        <v>0</v>
      </c>
      <c r="E18" s="31">
        <f t="shared" ref="E18:K18" si="0">SUM(E14:E17)</f>
        <v>0</v>
      </c>
      <c r="F18" s="31">
        <f t="shared" si="0"/>
        <v>0</v>
      </c>
      <c r="G18" s="31">
        <f t="shared" si="0"/>
        <v>0</v>
      </c>
      <c r="H18" s="31">
        <f t="shared" si="0"/>
        <v>0</v>
      </c>
      <c r="I18" s="31">
        <f t="shared" si="0"/>
        <v>0</v>
      </c>
      <c r="J18" s="31">
        <f t="shared" si="0"/>
        <v>0</v>
      </c>
      <c r="K18" s="31">
        <f t="shared" si="0"/>
        <v>0</v>
      </c>
      <c r="L18" s="32">
        <f>SUM(L13:L17)</f>
        <v>0</v>
      </c>
    </row>
    <row r="22" spans="2:12">
      <c r="C22" s="161"/>
      <c r="D22" s="161"/>
    </row>
    <row r="24" spans="2:12" ht="41.25" customHeight="1"/>
    <row r="39" spans="3:3">
      <c r="C39" s="34"/>
    </row>
  </sheetData>
  <sheetProtection algorithmName="SHA-512" hashValue="B9mJLV9zN4Jhiv9sgwMAHQsYu/Te1836EZoZS0ABdh7FeDbalZKmP84p6Q5RZLdsNqeDuN8NI9t6TzcyC4WWBw==" saltValue="8nax0GgfDzoxOP9e1XKtGQ==" spinCount="100000" sheet="1" objects="1" scenarios="1"/>
  <mergeCells count="11">
    <mergeCell ref="C5:G5"/>
    <mergeCell ref="H5:J5"/>
    <mergeCell ref="B8:J8"/>
    <mergeCell ref="B7:J7"/>
    <mergeCell ref="L11:L12"/>
    <mergeCell ref="B11:B12"/>
    <mergeCell ref="C11:D11"/>
    <mergeCell ref="B10:L10"/>
    <mergeCell ref="F11:G11"/>
    <mergeCell ref="H11:I11"/>
    <mergeCell ref="J11:K11"/>
  </mergeCells>
  <printOptions horizontalCentered="1"/>
  <pageMargins left="0.7" right="0.7" top="0.75" bottom="0.75" header="0.3" footer="0.3"/>
  <pageSetup scale="67" fitToHeight="0" orientation="landscape" horizontalDpi="1200" verticalDpi="1200" r:id="rId1"/>
  <headerFooter scaleWithDoc="0">
    <oddHeader xml:space="preserve">&amp;L&amp;"Arial Black,Bold"&amp;K00527B&amp;G&amp;R&amp;"-,Bold"&amp;12&amp;K00527BMedicaid Enterprise Data Solution RFP </oddHeader>
    <oddFooter>&amp;L&amp;"-,Italic"&amp;F
&amp;A&amp;C&amp;"-,Italic"Page &amp;P of &amp;N&amp;R&amp;"-,Italic"Printed: &amp;D  &amp;T</oddFooter>
  </headerFooter>
  <legacyDrawingHF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527B"/>
    <pageSetUpPr fitToPage="1"/>
  </sheetPr>
  <dimension ref="B1:M31"/>
  <sheetViews>
    <sheetView showGridLines="0" showZeros="0" topLeftCell="A2" zoomScale="130" zoomScaleNormal="130" workbookViewId="0">
      <pane ySplit="7" topLeftCell="A18" activePane="bottomLeft" state="frozen"/>
      <selection pane="bottomLeft" activeCell="E25" sqref="A25:E25"/>
      <selection activeCell="A11" sqref="A11:S13"/>
    </sheetView>
  </sheetViews>
  <sheetFormatPr defaultColWidth="8.85546875" defaultRowHeight="14.45"/>
  <cols>
    <col min="1" max="1" width="2.85546875" customWidth="1"/>
    <col min="2" max="2" width="25.7109375" customWidth="1"/>
    <col min="3" max="3" width="10.28515625" customWidth="1"/>
    <col min="4" max="4" width="4.85546875" customWidth="1"/>
    <col min="5" max="5" width="25.42578125" customWidth="1"/>
    <col min="6" max="7" width="19.85546875" customWidth="1"/>
    <col min="8" max="13" width="20" customWidth="1"/>
  </cols>
  <sheetData>
    <row r="1" spans="2:13" hidden="1"/>
    <row r="2" spans="2:13" ht="15" thickBot="1"/>
    <row r="3" spans="2:13" ht="18.600000000000001">
      <c r="B3" s="22" t="str">
        <f>varModuleName</f>
        <v>PRMP MES MMIS Phase III RFP</v>
      </c>
      <c r="C3" s="23"/>
      <c r="D3" s="23"/>
      <c r="E3" s="23"/>
      <c r="F3" s="23"/>
      <c r="G3" s="23"/>
      <c r="H3" s="24"/>
    </row>
    <row r="4" spans="2:13" ht="18.600000000000001">
      <c r="B4" s="33" t="s">
        <v>10</v>
      </c>
      <c r="C4" s="21"/>
      <c r="D4" s="21"/>
      <c r="E4" s="21"/>
      <c r="F4" s="21"/>
      <c r="G4" s="21"/>
      <c r="H4" s="25"/>
    </row>
    <row r="5" spans="2:13" ht="15.95" thickBot="1">
      <c r="B5" s="39" t="s">
        <v>24</v>
      </c>
      <c r="C5" s="227" t="str">
        <f>TOC!C4</f>
        <v>&lt;Insert Name&gt;</v>
      </c>
      <c r="D5" s="227"/>
      <c r="E5" s="227"/>
      <c r="F5" s="227"/>
      <c r="G5" s="227"/>
      <c r="H5" s="228"/>
    </row>
    <row r="6" spans="2:13" ht="15" thickBot="1"/>
    <row r="7" spans="2:13" ht="35.25" customHeight="1" thickBot="1">
      <c r="B7" s="248" t="s">
        <v>65</v>
      </c>
      <c r="C7" s="249"/>
      <c r="E7" s="245" t="s">
        <v>66</v>
      </c>
      <c r="F7" s="246"/>
      <c r="G7" s="246"/>
      <c r="H7" s="246"/>
      <c r="I7" s="246"/>
      <c r="J7" s="246"/>
      <c r="K7" s="246"/>
      <c r="L7" s="246"/>
      <c r="M7" s="247"/>
    </row>
    <row r="8" spans="2:13" ht="29.45" thickBot="1">
      <c r="B8" s="156" t="s">
        <v>67</v>
      </c>
      <c r="C8" s="157" t="s">
        <v>68</v>
      </c>
      <c r="E8" s="156" t="s">
        <v>67</v>
      </c>
      <c r="F8" s="171" t="s">
        <v>69</v>
      </c>
      <c r="G8" s="171" t="s">
        <v>70</v>
      </c>
      <c r="H8" s="171" t="s">
        <v>71</v>
      </c>
      <c r="I8" s="171" t="s">
        <v>72</v>
      </c>
      <c r="J8" s="171" t="s">
        <v>73</v>
      </c>
      <c r="K8" s="171" t="s">
        <v>74</v>
      </c>
      <c r="L8" s="171" t="s">
        <v>75</v>
      </c>
      <c r="M8" s="171" t="s">
        <v>76</v>
      </c>
    </row>
    <row r="9" spans="2:13">
      <c r="B9" s="153" t="s">
        <v>77</v>
      </c>
      <c r="C9" s="155">
        <v>0</v>
      </c>
      <c r="E9" s="153" t="s">
        <v>77</v>
      </c>
      <c r="F9" s="168">
        <v>0</v>
      </c>
      <c r="G9" s="154">
        <v>0</v>
      </c>
      <c r="H9" s="154">
        <v>0</v>
      </c>
      <c r="I9" s="154">
        <v>0</v>
      </c>
      <c r="J9" s="154">
        <v>0</v>
      </c>
      <c r="K9" s="154">
        <v>0</v>
      </c>
      <c r="L9" s="154">
        <v>0</v>
      </c>
      <c r="M9" s="155">
        <v>0</v>
      </c>
    </row>
    <row r="10" spans="2:13">
      <c r="B10" s="41" t="s">
        <v>78</v>
      </c>
      <c r="C10" s="48">
        <v>0</v>
      </c>
      <c r="E10" s="41" t="str">
        <f>B10</f>
        <v>Project Manager</v>
      </c>
      <c r="F10" s="169">
        <v>0</v>
      </c>
      <c r="G10" s="9">
        <v>0</v>
      </c>
      <c r="H10" s="9">
        <v>0</v>
      </c>
      <c r="I10" s="9">
        <v>0</v>
      </c>
      <c r="J10" s="9">
        <v>0</v>
      </c>
      <c r="K10" s="9">
        <v>0</v>
      </c>
      <c r="L10" s="9">
        <v>0</v>
      </c>
      <c r="M10" s="48">
        <v>0</v>
      </c>
    </row>
    <row r="11" spans="2:13">
      <c r="B11" s="41" t="s">
        <v>79</v>
      </c>
      <c r="C11" s="48">
        <v>0</v>
      </c>
      <c r="E11" s="41" t="str">
        <f t="shared" ref="E11:E19" si="0">B11</f>
        <v>Business Lead</v>
      </c>
      <c r="F11" s="169">
        <v>0</v>
      </c>
      <c r="G11" s="9">
        <v>0</v>
      </c>
      <c r="H11" s="9">
        <v>0</v>
      </c>
      <c r="I11" s="9">
        <v>0</v>
      </c>
      <c r="J11" s="9">
        <v>0</v>
      </c>
      <c r="K11" s="9">
        <v>0</v>
      </c>
      <c r="L11" s="9">
        <v>0</v>
      </c>
      <c r="M11" s="48">
        <v>0</v>
      </c>
    </row>
    <row r="12" spans="2:13">
      <c r="B12" s="41" t="s">
        <v>80</v>
      </c>
      <c r="C12" s="48">
        <v>0</v>
      </c>
      <c r="E12" s="41" t="str">
        <f t="shared" si="0"/>
        <v>Technical Lead</v>
      </c>
      <c r="F12" s="169">
        <v>0</v>
      </c>
      <c r="G12" s="9">
        <v>0</v>
      </c>
      <c r="H12" s="9">
        <v>0</v>
      </c>
      <c r="I12" s="9">
        <v>0</v>
      </c>
      <c r="J12" s="9">
        <v>0</v>
      </c>
      <c r="K12" s="9">
        <v>0</v>
      </c>
      <c r="L12" s="9">
        <v>0</v>
      </c>
      <c r="M12" s="48">
        <v>0</v>
      </c>
    </row>
    <row r="13" spans="2:13">
      <c r="B13" s="41" t="s">
        <v>81</v>
      </c>
      <c r="C13" s="48">
        <v>0</v>
      </c>
      <c r="E13" s="41" t="str">
        <f t="shared" si="0"/>
        <v>Implementation Manager</v>
      </c>
      <c r="F13" s="169">
        <v>0</v>
      </c>
      <c r="G13" s="9">
        <v>0</v>
      </c>
      <c r="H13" s="9">
        <v>0</v>
      </c>
      <c r="I13" s="9">
        <v>0</v>
      </c>
      <c r="J13" s="9">
        <v>0</v>
      </c>
      <c r="K13" s="9">
        <v>0</v>
      </c>
      <c r="L13" s="9">
        <v>0</v>
      </c>
      <c r="M13" s="48">
        <v>0</v>
      </c>
    </row>
    <row r="14" spans="2:13">
      <c r="B14" s="41" t="s">
        <v>82</v>
      </c>
      <c r="C14" s="48">
        <v>0</v>
      </c>
      <c r="E14" s="41" t="str">
        <f t="shared" si="0"/>
        <v>Operations Manager</v>
      </c>
      <c r="F14" s="169">
        <v>0</v>
      </c>
      <c r="G14" s="9">
        <v>0</v>
      </c>
      <c r="H14" s="9">
        <v>0</v>
      </c>
      <c r="I14" s="9">
        <v>0</v>
      </c>
      <c r="J14" s="9">
        <v>0</v>
      </c>
      <c r="K14" s="9">
        <v>0</v>
      </c>
      <c r="L14" s="9">
        <v>0</v>
      </c>
      <c r="M14" s="48">
        <v>0</v>
      </c>
    </row>
    <row r="15" spans="2:13">
      <c r="B15" s="41" t="s">
        <v>83</v>
      </c>
      <c r="C15" s="48">
        <v>0</v>
      </c>
      <c r="E15" s="41" t="str">
        <f t="shared" si="0"/>
        <v>Quality Assurance Manager</v>
      </c>
      <c r="F15" s="169">
        <v>0</v>
      </c>
      <c r="G15" s="9">
        <v>0</v>
      </c>
      <c r="H15" s="9">
        <v>0</v>
      </c>
      <c r="I15" s="9">
        <v>0</v>
      </c>
      <c r="J15" s="9">
        <v>0</v>
      </c>
      <c r="K15" s="9">
        <v>0</v>
      </c>
      <c r="L15" s="9">
        <v>0</v>
      </c>
      <c r="M15" s="48">
        <v>0</v>
      </c>
    </row>
    <row r="16" spans="2:13">
      <c r="B16" s="41" t="s">
        <v>84</v>
      </c>
      <c r="C16" s="48">
        <v>0</v>
      </c>
      <c r="E16" s="41" t="str">
        <f t="shared" si="0"/>
        <v>Testing Manager</v>
      </c>
      <c r="F16" s="169">
        <v>0</v>
      </c>
      <c r="G16" s="9">
        <v>0</v>
      </c>
      <c r="H16" s="9">
        <v>0</v>
      </c>
      <c r="I16" s="9">
        <v>0</v>
      </c>
      <c r="J16" s="9">
        <v>0</v>
      </c>
      <c r="K16" s="9">
        <v>0</v>
      </c>
      <c r="L16" s="9">
        <v>0</v>
      </c>
      <c r="M16" s="48">
        <v>0</v>
      </c>
    </row>
    <row r="17" spans="2:13">
      <c r="B17" s="41" t="s">
        <v>85</v>
      </c>
      <c r="C17" s="48">
        <v>0</v>
      </c>
      <c r="E17" s="41" t="str">
        <f t="shared" si="0"/>
        <v>Certification Lead</v>
      </c>
      <c r="F17" s="169">
        <v>0</v>
      </c>
      <c r="G17" s="9">
        <v>0</v>
      </c>
      <c r="H17" s="9">
        <v>0</v>
      </c>
      <c r="I17" s="9">
        <v>0</v>
      </c>
      <c r="J17" s="9">
        <v>0</v>
      </c>
      <c r="K17" s="9">
        <v>0</v>
      </c>
      <c r="L17" s="9">
        <v>0</v>
      </c>
      <c r="M17" s="48">
        <v>0</v>
      </c>
    </row>
    <row r="18" spans="2:13" ht="29.1">
      <c r="B18" s="70" t="s">
        <v>86</v>
      </c>
      <c r="C18" s="48">
        <v>0</v>
      </c>
      <c r="E18" s="70" t="str">
        <f t="shared" si="0"/>
        <v>Document  Management Lead</v>
      </c>
      <c r="F18" s="169">
        <v>0</v>
      </c>
      <c r="G18" s="9">
        <v>0</v>
      </c>
      <c r="H18" s="9">
        <v>0</v>
      </c>
      <c r="I18" s="9">
        <v>0</v>
      </c>
      <c r="J18" s="9">
        <v>0</v>
      </c>
      <c r="K18" s="9">
        <v>0</v>
      </c>
      <c r="L18" s="9">
        <v>0</v>
      </c>
      <c r="M18" s="48">
        <v>0</v>
      </c>
    </row>
    <row r="19" spans="2:13" ht="27.6" customHeight="1">
      <c r="B19" s="70" t="s">
        <v>87</v>
      </c>
      <c r="C19" s="48">
        <v>0</v>
      </c>
      <c r="E19" s="70" t="str">
        <f t="shared" si="0"/>
        <v>Information Security Architect/ Privacy Data Protection Officer</v>
      </c>
      <c r="F19" s="169">
        <v>0</v>
      </c>
      <c r="G19" s="9">
        <v>0</v>
      </c>
      <c r="H19" s="9">
        <v>0</v>
      </c>
      <c r="I19" s="9">
        <v>0</v>
      </c>
      <c r="J19" s="9">
        <v>0</v>
      </c>
      <c r="K19" s="9">
        <v>0</v>
      </c>
      <c r="L19" s="9">
        <v>0</v>
      </c>
      <c r="M19" s="48">
        <v>0</v>
      </c>
    </row>
    <row r="20" spans="2:13">
      <c r="B20" s="49" t="s">
        <v>88</v>
      </c>
      <c r="C20" s="48">
        <v>0</v>
      </c>
      <c r="E20" s="49" t="str">
        <f>B20</f>
        <v>Additional Role 1</v>
      </c>
      <c r="F20" s="169">
        <v>0</v>
      </c>
      <c r="G20" s="9">
        <v>0</v>
      </c>
      <c r="H20" s="9">
        <v>0</v>
      </c>
      <c r="I20" s="9">
        <v>0</v>
      </c>
      <c r="J20" s="9">
        <v>0</v>
      </c>
      <c r="K20" s="9">
        <v>0</v>
      </c>
      <c r="L20" s="9">
        <v>0</v>
      </c>
      <c r="M20" s="48">
        <v>0</v>
      </c>
    </row>
    <row r="21" spans="2:13">
      <c r="B21" s="49" t="s">
        <v>89</v>
      </c>
      <c r="C21" s="48">
        <v>0</v>
      </c>
      <c r="E21" s="49" t="str">
        <f t="shared" ref="E21:E24" si="1">B21</f>
        <v>Additional Role 2</v>
      </c>
      <c r="F21" s="169">
        <v>0</v>
      </c>
      <c r="G21" s="9">
        <v>0</v>
      </c>
      <c r="H21" s="9">
        <v>0</v>
      </c>
      <c r="I21" s="9">
        <v>0</v>
      </c>
      <c r="J21" s="9">
        <v>0</v>
      </c>
      <c r="K21" s="9">
        <v>0</v>
      </c>
      <c r="L21" s="9">
        <v>0</v>
      </c>
      <c r="M21" s="48">
        <v>0</v>
      </c>
    </row>
    <row r="22" spans="2:13">
      <c r="B22" s="49" t="s">
        <v>90</v>
      </c>
      <c r="C22" s="48">
        <v>0</v>
      </c>
      <c r="E22" s="49" t="str">
        <f t="shared" si="1"/>
        <v>Additional Role 3</v>
      </c>
      <c r="F22" s="169">
        <v>0</v>
      </c>
      <c r="G22" s="9">
        <v>0</v>
      </c>
      <c r="H22" s="9">
        <v>0</v>
      </c>
      <c r="I22" s="9">
        <v>0</v>
      </c>
      <c r="J22" s="9">
        <v>0</v>
      </c>
      <c r="K22" s="9">
        <v>0</v>
      </c>
      <c r="L22" s="9">
        <v>0</v>
      </c>
      <c r="M22" s="48">
        <v>0</v>
      </c>
    </row>
    <row r="23" spans="2:13">
      <c r="B23" s="49" t="s">
        <v>91</v>
      </c>
      <c r="C23" s="48">
        <v>0</v>
      </c>
      <c r="E23" s="49" t="str">
        <f t="shared" si="1"/>
        <v>Additional Role 4</v>
      </c>
      <c r="F23" s="169">
        <v>0</v>
      </c>
      <c r="G23" s="9">
        <v>0</v>
      </c>
      <c r="H23" s="9">
        <v>0</v>
      </c>
      <c r="I23" s="9">
        <v>0</v>
      </c>
      <c r="J23" s="9">
        <v>0</v>
      </c>
      <c r="K23" s="9">
        <v>0</v>
      </c>
      <c r="L23" s="9">
        <v>0</v>
      </c>
      <c r="M23" s="48">
        <v>0</v>
      </c>
    </row>
    <row r="24" spans="2:13" ht="15" thickBot="1">
      <c r="B24" s="50" t="s">
        <v>92</v>
      </c>
      <c r="C24" s="51">
        <v>0</v>
      </c>
      <c r="E24" s="50" t="str">
        <f t="shared" si="1"/>
        <v>Additional Role 5</v>
      </c>
      <c r="F24" s="170">
        <v>0</v>
      </c>
      <c r="G24" s="52">
        <v>0</v>
      </c>
      <c r="H24" s="52">
        <v>0</v>
      </c>
      <c r="I24" s="52">
        <v>0</v>
      </c>
      <c r="J24" s="52">
        <v>0</v>
      </c>
      <c r="K24" s="52">
        <v>0</v>
      </c>
      <c r="L24" s="52">
        <v>0</v>
      </c>
      <c r="M24" s="51">
        <v>0</v>
      </c>
    </row>
    <row r="25" spans="2:13" ht="15" thickBot="1"/>
    <row r="26" spans="2:13" ht="15" thickBot="1">
      <c r="B26" s="250" t="s">
        <v>42</v>
      </c>
      <c r="C26" s="251"/>
      <c r="D26" s="251"/>
      <c r="E26" s="251"/>
      <c r="F26" s="251"/>
      <c r="G26" s="251"/>
      <c r="H26" s="252"/>
    </row>
    <row r="27" spans="2:13" ht="15" customHeight="1"/>
    <row r="31" spans="2:13" ht="15" customHeight="1"/>
  </sheetData>
  <mergeCells count="4">
    <mergeCell ref="E7:M7"/>
    <mergeCell ref="C5:H5"/>
    <mergeCell ref="B7:C7"/>
    <mergeCell ref="B26:H26"/>
  </mergeCells>
  <printOptions horizontalCentered="1"/>
  <pageMargins left="0.7" right="0.7" top="0.75" bottom="0.75" header="0.3" footer="0.3"/>
  <pageSetup scale="67" fitToHeight="0" orientation="portrait" horizontalDpi="1200" verticalDpi="1200" r:id="rId1"/>
  <headerFooter scaleWithDoc="0">
    <oddHeader xml:space="preserve">&amp;L&amp;"Arial Black,Bold"&amp;K00527B&amp;G&amp;R&amp;"-,Bold"&amp;12&amp;K00527BMedicaid Enterprise Data Solution RFP </oddHeader>
    <oddFooter>&amp;L&amp;"-,Italic"&amp;F
&amp;A&amp;C&amp;"-,Italic"Page &amp;P of &amp;N&amp;R&amp;"-,Italic"Printed: &amp;D  &amp;T</oddFooter>
  </headerFooter>
  <drawing r:id="rId2"/>
  <legacyDrawingHF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527B"/>
    <pageSetUpPr fitToPage="1"/>
  </sheetPr>
  <dimension ref="B1:M72"/>
  <sheetViews>
    <sheetView showGridLines="0" zoomScale="145" zoomScaleNormal="145" workbookViewId="0">
      <selection activeCell="C5" sqref="C5"/>
    </sheetView>
  </sheetViews>
  <sheetFormatPr defaultColWidth="8.85546875" defaultRowHeight="14.45"/>
  <cols>
    <col min="1" max="1" width="2.85546875" customWidth="1"/>
    <col min="2" max="2" width="14.42578125" customWidth="1"/>
    <col min="3" max="3" width="67.85546875" bestFit="1" customWidth="1"/>
    <col min="4" max="4" width="13.85546875" customWidth="1"/>
    <col min="5" max="5" width="14.5703125" customWidth="1"/>
    <col min="6" max="6" width="14.42578125" customWidth="1"/>
    <col min="7" max="7" width="12.7109375" customWidth="1"/>
    <col min="8" max="8" width="3.140625" customWidth="1"/>
    <col min="9" max="9" width="9" customWidth="1"/>
    <col min="10" max="10" width="52.28515625" customWidth="1"/>
    <col min="11" max="11" width="21.140625" customWidth="1"/>
    <col min="12" max="12" width="15.42578125" customWidth="1"/>
    <col min="13" max="13" width="18.42578125" customWidth="1"/>
  </cols>
  <sheetData>
    <row r="1" spans="2:13" ht="15" thickBot="1"/>
    <row r="2" spans="2:13" ht="18.600000000000001">
      <c r="B2" s="22" t="str">
        <f>varModuleName</f>
        <v>PRMP MES MMIS Phase III RFP</v>
      </c>
      <c r="C2" s="23"/>
      <c r="D2" s="23"/>
      <c r="E2" s="23"/>
      <c r="F2" s="23"/>
      <c r="G2" s="24"/>
    </row>
    <row r="3" spans="2:13" ht="18.600000000000001">
      <c r="B3" s="33" t="s">
        <v>12</v>
      </c>
      <c r="C3" s="21"/>
      <c r="D3" s="21"/>
      <c r="E3" s="21"/>
      <c r="F3" s="21"/>
      <c r="G3" s="25"/>
    </row>
    <row r="4" spans="2:13" ht="15.95" thickBot="1">
      <c r="B4" s="39" t="s">
        <v>24</v>
      </c>
      <c r="C4" s="227" t="str">
        <f>TOC!C4</f>
        <v>&lt;Insert Name&gt;</v>
      </c>
      <c r="D4" s="227"/>
      <c r="E4" s="227"/>
      <c r="F4" s="227"/>
      <c r="G4" s="228"/>
    </row>
    <row r="5" spans="2:13" ht="15" thickBot="1"/>
    <row r="6" spans="2:13" ht="15.6">
      <c r="B6" s="257" t="s">
        <v>93</v>
      </c>
      <c r="C6" s="258"/>
      <c r="D6" s="258"/>
      <c r="E6" s="258"/>
      <c r="F6" s="258"/>
      <c r="G6" s="259"/>
      <c r="I6" s="269" t="s">
        <v>94</v>
      </c>
      <c r="J6" s="270"/>
      <c r="K6" s="270"/>
      <c r="L6" s="270"/>
      <c r="M6" s="271"/>
    </row>
    <row r="7" spans="2:13" ht="121.5" customHeight="1" thickBot="1">
      <c r="B7" s="255" t="s">
        <v>95</v>
      </c>
      <c r="C7" s="256"/>
      <c r="D7" s="211" t="s">
        <v>96</v>
      </c>
      <c r="E7" s="35" t="s">
        <v>97</v>
      </c>
      <c r="F7" s="35" t="s">
        <v>98</v>
      </c>
      <c r="G7" s="53" t="s">
        <v>99</v>
      </c>
      <c r="I7" s="272" t="s">
        <v>100</v>
      </c>
      <c r="J7" s="273"/>
      <c r="K7" s="71" t="s">
        <v>101</v>
      </c>
      <c r="L7" s="71" t="s">
        <v>102</v>
      </c>
      <c r="M7" s="104" t="s">
        <v>103</v>
      </c>
    </row>
    <row r="8" spans="2:13" ht="15" thickBot="1">
      <c r="B8" s="260" t="s">
        <v>104</v>
      </c>
      <c r="C8" s="261"/>
      <c r="D8" s="107"/>
      <c r="E8" s="108"/>
      <c r="F8" s="108"/>
      <c r="G8" s="109"/>
      <c r="I8" s="274" t="s">
        <v>105</v>
      </c>
      <c r="J8" s="275"/>
      <c r="K8" s="107"/>
      <c r="L8" s="112"/>
      <c r="M8" s="113"/>
    </row>
    <row r="9" spans="2:13" ht="15" thickBot="1">
      <c r="B9" s="267" t="s">
        <v>106</v>
      </c>
      <c r="C9" s="268"/>
      <c r="D9" s="128">
        <f>SUM(E10:E29)</f>
        <v>0</v>
      </c>
      <c r="E9" s="107"/>
      <c r="F9" s="108"/>
      <c r="G9" s="109"/>
      <c r="I9" s="276" t="s">
        <v>107</v>
      </c>
      <c r="J9" s="277"/>
      <c r="K9" s="184">
        <f>SUM(L10:L17)</f>
        <v>0</v>
      </c>
      <c r="L9" s="107"/>
      <c r="M9" s="109"/>
    </row>
    <row r="10" spans="2:13">
      <c r="B10" s="182" t="s">
        <v>108</v>
      </c>
      <c r="C10" s="5" t="s">
        <v>109</v>
      </c>
      <c r="D10" s="180"/>
      <c r="E10" s="19">
        <v>0</v>
      </c>
      <c r="F10" s="118"/>
      <c r="G10" s="119"/>
      <c r="I10" s="185" t="s">
        <v>110</v>
      </c>
      <c r="J10" s="186" t="s">
        <v>111</v>
      </c>
      <c r="K10" s="191"/>
      <c r="L10" s="194">
        <v>0</v>
      </c>
      <c r="M10" s="187"/>
    </row>
    <row r="11" spans="2:13">
      <c r="B11" s="182" t="s">
        <v>112</v>
      </c>
      <c r="C11" s="5" t="s">
        <v>113</v>
      </c>
      <c r="D11" s="111"/>
      <c r="E11" s="19">
        <v>0</v>
      </c>
      <c r="F11" s="118"/>
      <c r="G11" s="119"/>
      <c r="I11" s="182" t="s">
        <v>114</v>
      </c>
      <c r="J11" s="5" t="s">
        <v>115</v>
      </c>
      <c r="K11" s="192"/>
      <c r="L11" s="195">
        <v>0</v>
      </c>
      <c r="M11" s="124"/>
    </row>
    <row r="12" spans="2:13">
      <c r="B12" s="182" t="s">
        <v>116</v>
      </c>
      <c r="C12" s="5" t="s">
        <v>117</v>
      </c>
      <c r="D12" s="111"/>
      <c r="E12" s="19">
        <v>0</v>
      </c>
      <c r="F12" s="118"/>
      <c r="G12" s="119"/>
      <c r="I12" s="182" t="s">
        <v>118</v>
      </c>
      <c r="J12" s="5" t="s">
        <v>119</v>
      </c>
      <c r="K12" s="192"/>
      <c r="L12" s="195">
        <v>0</v>
      </c>
      <c r="M12" s="124"/>
    </row>
    <row r="13" spans="2:13">
      <c r="B13" s="182" t="s">
        <v>120</v>
      </c>
      <c r="C13" s="5" t="s">
        <v>121</v>
      </c>
      <c r="D13" s="111"/>
      <c r="E13" s="19">
        <v>0</v>
      </c>
      <c r="F13" s="118"/>
      <c r="G13" s="119"/>
      <c r="I13" s="182" t="s">
        <v>122</v>
      </c>
      <c r="J13" s="5" t="s">
        <v>123</v>
      </c>
      <c r="K13" s="192"/>
      <c r="L13" s="195">
        <v>0</v>
      </c>
      <c r="M13" s="124"/>
    </row>
    <row r="14" spans="2:13">
      <c r="B14" s="182" t="s">
        <v>124</v>
      </c>
      <c r="C14" s="5" t="s">
        <v>125</v>
      </c>
      <c r="D14" s="111"/>
      <c r="E14" s="19">
        <v>0</v>
      </c>
      <c r="F14" s="118"/>
      <c r="G14" s="119"/>
      <c r="I14" s="182" t="s">
        <v>126</v>
      </c>
      <c r="J14" s="5" t="s">
        <v>127</v>
      </c>
      <c r="K14" s="192"/>
      <c r="L14" s="195">
        <v>0</v>
      </c>
      <c r="M14" s="124"/>
    </row>
    <row r="15" spans="2:13" ht="15" thickBot="1">
      <c r="B15" s="182" t="s">
        <v>128</v>
      </c>
      <c r="C15" s="5" t="s">
        <v>129</v>
      </c>
      <c r="D15" s="111"/>
      <c r="E15" s="19">
        <v>0</v>
      </c>
      <c r="F15" s="118"/>
      <c r="G15" s="119"/>
      <c r="I15" s="183" t="s">
        <v>130</v>
      </c>
      <c r="J15" s="5" t="s">
        <v>131</v>
      </c>
      <c r="K15" s="193"/>
      <c r="L15" s="195">
        <v>0</v>
      </c>
      <c r="M15" s="124"/>
    </row>
    <row r="16" spans="2:13" ht="15" thickBot="1">
      <c r="B16" s="182" t="s">
        <v>132</v>
      </c>
      <c r="C16" s="5" t="s">
        <v>133</v>
      </c>
      <c r="D16" s="111"/>
      <c r="E16" s="19">
        <v>0</v>
      </c>
      <c r="F16" s="118"/>
      <c r="G16" s="119"/>
      <c r="I16" s="55" t="s">
        <v>134</v>
      </c>
      <c r="J16" s="5" t="s">
        <v>135</v>
      </c>
      <c r="K16" s="193"/>
      <c r="L16" s="195">
        <v>0</v>
      </c>
      <c r="M16" s="124"/>
    </row>
    <row r="17" spans="2:13" ht="15" thickBot="1">
      <c r="B17" s="182" t="s">
        <v>136</v>
      </c>
      <c r="C17" s="5" t="s">
        <v>137</v>
      </c>
      <c r="D17" s="111"/>
      <c r="E17" s="19">
        <v>0</v>
      </c>
      <c r="F17" s="118"/>
      <c r="G17" s="119"/>
      <c r="I17" s="188" t="s">
        <v>138</v>
      </c>
      <c r="J17" s="189" t="s">
        <v>139</v>
      </c>
      <c r="K17" s="193"/>
      <c r="L17" s="196">
        <v>0</v>
      </c>
      <c r="M17" s="190"/>
    </row>
    <row r="18" spans="2:13">
      <c r="B18" s="182" t="s">
        <v>140</v>
      </c>
      <c r="C18" s="5" t="s">
        <v>115</v>
      </c>
      <c r="D18" s="111"/>
      <c r="E18" s="19">
        <v>0</v>
      </c>
      <c r="F18" s="118"/>
      <c r="G18" s="119"/>
    </row>
    <row r="19" spans="2:13">
      <c r="B19" s="182" t="s">
        <v>141</v>
      </c>
      <c r="C19" s="5" t="s">
        <v>142</v>
      </c>
      <c r="D19" s="111"/>
      <c r="E19" s="19">
        <v>0</v>
      </c>
      <c r="F19" s="118"/>
      <c r="G19" s="119"/>
    </row>
    <row r="20" spans="2:13">
      <c r="B20" s="182" t="s">
        <v>143</v>
      </c>
      <c r="C20" s="5" t="s">
        <v>144</v>
      </c>
      <c r="D20" s="111"/>
      <c r="E20" s="19">
        <v>0</v>
      </c>
      <c r="F20" s="118"/>
      <c r="G20" s="119"/>
    </row>
    <row r="21" spans="2:13">
      <c r="B21" s="182" t="s">
        <v>145</v>
      </c>
      <c r="C21" s="5" t="s">
        <v>123</v>
      </c>
      <c r="D21" s="111"/>
      <c r="E21" s="19">
        <v>0</v>
      </c>
      <c r="F21" s="118"/>
      <c r="G21" s="119"/>
    </row>
    <row r="22" spans="2:13">
      <c r="B22" s="182" t="s">
        <v>146</v>
      </c>
      <c r="C22" s="5" t="s">
        <v>147</v>
      </c>
      <c r="D22" s="111"/>
      <c r="E22" s="19">
        <v>0</v>
      </c>
      <c r="F22" s="118"/>
      <c r="G22" s="119"/>
    </row>
    <row r="23" spans="2:13">
      <c r="B23" s="182" t="s">
        <v>148</v>
      </c>
      <c r="C23" s="5" t="s">
        <v>149</v>
      </c>
      <c r="D23" s="111"/>
      <c r="E23" s="19">
        <v>0</v>
      </c>
      <c r="F23" s="118"/>
      <c r="G23" s="119"/>
    </row>
    <row r="24" spans="2:13">
      <c r="B24" s="182" t="s">
        <v>150</v>
      </c>
      <c r="C24" s="5" t="s">
        <v>151</v>
      </c>
      <c r="D24" s="111"/>
      <c r="E24" s="19">
        <v>0</v>
      </c>
      <c r="F24" s="118"/>
      <c r="G24" s="119"/>
    </row>
    <row r="25" spans="2:13">
      <c r="B25" s="172" t="s">
        <v>152</v>
      </c>
      <c r="C25" s="5" t="s">
        <v>153</v>
      </c>
      <c r="D25" s="117"/>
      <c r="E25" s="19">
        <v>0</v>
      </c>
      <c r="F25" s="118"/>
      <c r="G25" s="119"/>
    </row>
    <row r="26" spans="2:13">
      <c r="B26" s="54" t="s">
        <v>154</v>
      </c>
      <c r="C26" s="5" t="s">
        <v>155</v>
      </c>
      <c r="D26" s="117"/>
      <c r="E26" s="19">
        <v>0</v>
      </c>
      <c r="F26" s="118"/>
      <c r="G26" s="119"/>
    </row>
    <row r="27" spans="2:13">
      <c r="B27" s="54" t="s">
        <v>156</v>
      </c>
      <c r="C27" s="5" t="s">
        <v>157</v>
      </c>
      <c r="D27" s="117"/>
      <c r="E27" s="19">
        <v>0</v>
      </c>
      <c r="F27" s="118"/>
      <c r="G27" s="119"/>
    </row>
    <row r="28" spans="2:13">
      <c r="B28" s="54" t="s">
        <v>158</v>
      </c>
      <c r="C28" s="5" t="s">
        <v>159</v>
      </c>
      <c r="D28" s="117"/>
      <c r="E28" s="19">
        <v>0</v>
      </c>
      <c r="F28" s="118"/>
      <c r="G28" s="119"/>
    </row>
    <row r="29" spans="2:13" ht="15" thickBot="1">
      <c r="B29" s="54" t="s">
        <v>160</v>
      </c>
      <c r="C29" s="5" t="s">
        <v>161</v>
      </c>
      <c r="D29" s="117"/>
      <c r="E29" s="19">
        <v>0</v>
      </c>
      <c r="F29" s="118"/>
      <c r="G29" s="119"/>
    </row>
    <row r="30" spans="2:13" ht="15" thickBot="1">
      <c r="B30" s="260" t="s">
        <v>162</v>
      </c>
      <c r="C30" s="262"/>
      <c r="D30" s="117"/>
      <c r="E30" s="110"/>
      <c r="F30" s="120"/>
      <c r="G30" s="121"/>
    </row>
    <row r="31" spans="2:13" ht="15" thickBot="1">
      <c r="B31" s="265" t="s">
        <v>163</v>
      </c>
      <c r="C31" s="266"/>
      <c r="D31" s="128">
        <f>SUM(E21:E39)</f>
        <v>0</v>
      </c>
      <c r="E31" s="111"/>
      <c r="F31" s="120"/>
      <c r="G31" s="121"/>
    </row>
    <row r="32" spans="2:13">
      <c r="B32" s="106" t="s">
        <v>164</v>
      </c>
      <c r="C32" s="5" t="s">
        <v>165</v>
      </c>
      <c r="D32" s="180"/>
      <c r="E32" s="19">
        <v>0</v>
      </c>
      <c r="F32" s="130"/>
      <c r="G32" s="131"/>
    </row>
    <row r="33" spans="2:7">
      <c r="B33" s="106" t="s">
        <v>166</v>
      </c>
      <c r="C33" s="5" t="s">
        <v>167</v>
      </c>
      <c r="D33" s="111"/>
      <c r="E33" s="19">
        <v>0</v>
      </c>
      <c r="F33" s="130"/>
      <c r="G33" s="131"/>
    </row>
    <row r="34" spans="2:7">
      <c r="B34" s="106" t="s">
        <v>168</v>
      </c>
      <c r="C34" s="5" t="s">
        <v>169</v>
      </c>
      <c r="D34" s="111"/>
      <c r="E34" s="19">
        <v>0</v>
      </c>
      <c r="F34" s="130"/>
      <c r="G34" s="131"/>
    </row>
    <row r="35" spans="2:7">
      <c r="B35" s="106" t="s">
        <v>170</v>
      </c>
      <c r="C35" s="5" t="s">
        <v>171</v>
      </c>
      <c r="D35" s="111"/>
      <c r="E35" s="19">
        <v>0</v>
      </c>
      <c r="F35" s="130"/>
      <c r="G35" s="131"/>
    </row>
    <row r="36" spans="2:7">
      <c r="B36" s="106" t="s">
        <v>172</v>
      </c>
      <c r="C36" s="5" t="s">
        <v>173</v>
      </c>
      <c r="D36" s="111"/>
      <c r="E36" s="19">
        <v>0</v>
      </c>
      <c r="F36" s="130"/>
      <c r="G36" s="131"/>
    </row>
    <row r="37" spans="2:7">
      <c r="B37" s="106" t="s">
        <v>174</v>
      </c>
      <c r="C37" s="5" t="s">
        <v>175</v>
      </c>
      <c r="D37" s="117"/>
      <c r="E37" s="19">
        <v>0</v>
      </c>
      <c r="F37" s="118"/>
      <c r="G37" s="119"/>
    </row>
    <row r="38" spans="2:7">
      <c r="B38" s="106" t="s">
        <v>176</v>
      </c>
      <c r="C38" s="5" t="s">
        <v>177</v>
      </c>
      <c r="D38" s="180"/>
      <c r="E38" s="19">
        <v>0</v>
      </c>
      <c r="F38" s="118"/>
      <c r="G38" s="119"/>
    </row>
    <row r="39" spans="2:7">
      <c r="B39" s="106" t="s">
        <v>178</v>
      </c>
      <c r="C39" s="5" t="s">
        <v>179</v>
      </c>
      <c r="D39" s="111"/>
      <c r="E39" s="19">
        <v>0</v>
      </c>
      <c r="F39" s="118"/>
      <c r="G39" s="119"/>
    </row>
    <row r="40" spans="2:7">
      <c r="B40" s="106" t="s">
        <v>180</v>
      </c>
      <c r="C40" s="5" t="s">
        <v>181</v>
      </c>
      <c r="D40" s="111"/>
      <c r="E40" s="19">
        <v>0</v>
      </c>
      <c r="F40" s="118"/>
      <c r="G40" s="119"/>
    </row>
    <row r="41" spans="2:7">
      <c r="B41" s="106" t="s">
        <v>174</v>
      </c>
      <c r="C41" s="5" t="s">
        <v>182</v>
      </c>
      <c r="D41" s="111"/>
      <c r="E41" s="19">
        <v>0</v>
      </c>
      <c r="F41" s="118"/>
      <c r="G41" s="119"/>
    </row>
    <row r="42" spans="2:7">
      <c r="B42" s="106" t="s">
        <v>176</v>
      </c>
      <c r="C42" s="5" t="s">
        <v>183</v>
      </c>
      <c r="D42" s="111"/>
      <c r="E42" s="19">
        <v>0</v>
      </c>
      <c r="F42" s="118"/>
      <c r="G42" s="119"/>
    </row>
    <row r="43" spans="2:7">
      <c r="B43" s="106" t="s">
        <v>178</v>
      </c>
      <c r="C43" s="5" t="s">
        <v>184</v>
      </c>
      <c r="D43" s="111"/>
      <c r="E43" s="19">
        <v>0</v>
      </c>
      <c r="F43" s="118"/>
      <c r="G43" s="119"/>
    </row>
    <row r="44" spans="2:7">
      <c r="B44" s="106" t="s">
        <v>180</v>
      </c>
      <c r="C44" s="5" t="s">
        <v>185</v>
      </c>
      <c r="D44" s="111"/>
      <c r="E44" s="19">
        <v>0</v>
      </c>
      <c r="F44" s="118"/>
      <c r="G44" s="119"/>
    </row>
    <row r="45" spans="2:7">
      <c r="B45" s="106" t="s">
        <v>186</v>
      </c>
      <c r="C45" s="5" t="s">
        <v>187</v>
      </c>
      <c r="D45" s="117"/>
      <c r="E45" s="19">
        <v>0</v>
      </c>
      <c r="F45" s="118"/>
      <c r="G45" s="119"/>
    </row>
    <row r="46" spans="2:7">
      <c r="B46" s="106" t="s">
        <v>188</v>
      </c>
      <c r="C46" s="5" t="s">
        <v>189</v>
      </c>
      <c r="D46" s="117"/>
      <c r="E46" s="19">
        <v>0</v>
      </c>
      <c r="F46" s="118"/>
      <c r="G46" s="119"/>
    </row>
    <row r="47" spans="2:7">
      <c r="B47" s="106" t="s">
        <v>190</v>
      </c>
      <c r="C47" s="5" t="s">
        <v>191</v>
      </c>
      <c r="D47" s="117"/>
      <c r="E47" s="19">
        <v>0</v>
      </c>
      <c r="F47" s="118"/>
      <c r="G47" s="119"/>
    </row>
    <row r="48" spans="2:7">
      <c r="B48" s="106" t="s">
        <v>192</v>
      </c>
      <c r="C48" s="5" t="s">
        <v>193</v>
      </c>
      <c r="D48" s="117"/>
      <c r="E48" s="19">
        <v>0</v>
      </c>
      <c r="F48" s="118"/>
      <c r="G48" s="119"/>
    </row>
    <row r="49" spans="2:7">
      <c r="B49" s="106" t="s">
        <v>194</v>
      </c>
      <c r="C49" s="5" t="s">
        <v>195</v>
      </c>
      <c r="D49" s="117"/>
      <c r="E49" s="19">
        <v>0</v>
      </c>
      <c r="F49" s="118"/>
      <c r="G49" s="119"/>
    </row>
    <row r="50" spans="2:7">
      <c r="B50" s="106" t="s">
        <v>196</v>
      </c>
      <c r="C50" s="5" t="s">
        <v>197</v>
      </c>
      <c r="D50" s="117"/>
      <c r="E50" s="19">
        <v>0</v>
      </c>
      <c r="F50" s="118"/>
      <c r="G50" s="119"/>
    </row>
    <row r="51" spans="2:7">
      <c r="B51" s="106" t="s">
        <v>198</v>
      </c>
      <c r="C51" s="5" t="s">
        <v>199</v>
      </c>
      <c r="D51" s="117"/>
      <c r="E51" s="19">
        <v>0</v>
      </c>
      <c r="F51" s="118"/>
      <c r="G51" s="119"/>
    </row>
    <row r="52" spans="2:7">
      <c r="B52" s="106" t="s">
        <v>200</v>
      </c>
      <c r="C52" s="5" t="s">
        <v>201</v>
      </c>
      <c r="D52" s="117"/>
      <c r="E52" s="19">
        <v>0</v>
      </c>
      <c r="F52" s="118"/>
      <c r="G52" s="119"/>
    </row>
    <row r="53" spans="2:7">
      <c r="B53" s="106" t="s">
        <v>202</v>
      </c>
      <c r="C53" s="5" t="s">
        <v>203</v>
      </c>
      <c r="D53" s="117"/>
      <c r="E53" s="19">
        <v>0</v>
      </c>
      <c r="F53" s="118"/>
      <c r="G53" s="119"/>
    </row>
    <row r="54" spans="2:7">
      <c r="B54" s="106" t="s">
        <v>204</v>
      </c>
      <c r="C54" s="5" t="s">
        <v>205</v>
      </c>
      <c r="D54" s="117"/>
      <c r="E54" s="19">
        <v>0</v>
      </c>
      <c r="F54" s="118"/>
      <c r="G54" s="119"/>
    </row>
    <row r="55" spans="2:7" ht="15" thickBot="1">
      <c r="B55" s="263" t="s">
        <v>206</v>
      </c>
      <c r="C55" s="264"/>
      <c r="D55" s="117"/>
      <c r="E55" s="110"/>
      <c r="F55" s="120"/>
      <c r="G55" s="121"/>
    </row>
    <row r="56" spans="2:7" ht="15" thickBot="1">
      <c r="B56" s="265" t="s">
        <v>207</v>
      </c>
      <c r="C56" s="266"/>
      <c r="D56" s="128">
        <f>SUM(E57:E71)</f>
        <v>0</v>
      </c>
      <c r="E56" s="111"/>
      <c r="F56" s="120"/>
      <c r="G56" s="121"/>
    </row>
    <row r="57" spans="2:7">
      <c r="B57" s="55" t="s">
        <v>208</v>
      </c>
      <c r="C57" s="5" t="s">
        <v>209</v>
      </c>
      <c r="D57" s="116"/>
      <c r="E57" s="19">
        <v>0</v>
      </c>
      <c r="F57" s="118"/>
      <c r="G57" s="119"/>
    </row>
    <row r="58" spans="2:7">
      <c r="B58" s="55" t="s">
        <v>210</v>
      </c>
      <c r="C58" s="5" t="s">
        <v>211</v>
      </c>
      <c r="D58" s="110"/>
      <c r="E58" s="19">
        <v>0</v>
      </c>
      <c r="F58" s="118"/>
      <c r="G58" s="119"/>
    </row>
    <row r="59" spans="2:7">
      <c r="B59" s="55" t="s">
        <v>212</v>
      </c>
      <c r="C59" s="5" t="s">
        <v>213</v>
      </c>
      <c r="D59" s="110"/>
      <c r="E59" s="19">
        <v>0</v>
      </c>
      <c r="F59" s="118"/>
      <c r="G59" s="119"/>
    </row>
    <row r="60" spans="2:7">
      <c r="B60" s="55" t="s">
        <v>214</v>
      </c>
      <c r="C60" s="5" t="s">
        <v>215</v>
      </c>
      <c r="D60" s="110"/>
      <c r="E60" s="19">
        <v>0</v>
      </c>
      <c r="F60" s="118"/>
      <c r="G60" s="119"/>
    </row>
    <row r="61" spans="2:7">
      <c r="B61" s="55" t="s">
        <v>216</v>
      </c>
      <c r="C61" s="5" t="s">
        <v>217</v>
      </c>
      <c r="D61" s="110"/>
      <c r="E61" s="19">
        <v>0</v>
      </c>
      <c r="F61" s="118"/>
      <c r="G61" s="119"/>
    </row>
    <row r="62" spans="2:7">
      <c r="B62" s="181" t="s">
        <v>218</v>
      </c>
      <c r="C62" s="5" t="s">
        <v>219</v>
      </c>
      <c r="D62" s="110"/>
      <c r="E62" s="19">
        <v>0</v>
      </c>
      <c r="F62" s="118"/>
      <c r="G62" s="119"/>
    </row>
    <row r="63" spans="2:7">
      <c r="B63" s="55" t="s">
        <v>220</v>
      </c>
      <c r="C63" s="5" t="s">
        <v>221</v>
      </c>
      <c r="D63" s="110"/>
      <c r="E63" s="19">
        <v>0</v>
      </c>
      <c r="F63" s="118"/>
      <c r="G63" s="119"/>
    </row>
    <row r="64" spans="2:7">
      <c r="B64" s="55" t="s">
        <v>222</v>
      </c>
      <c r="C64" s="5" t="s">
        <v>223</v>
      </c>
      <c r="D64" s="110"/>
      <c r="E64" s="19">
        <v>0</v>
      </c>
      <c r="F64" s="118"/>
      <c r="G64" s="119"/>
    </row>
    <row r="65" spans="2:7">
      <c r="B65" s="55" t="s">
        <v>224</v>
      </c>
      <c r="C65" s="5" t="s">
        <v>225</v>
      </c>
      <c r="D65" s="114"/>
      <c r="E65" s="19">
        <v>0</v>
      </c>
      <c r="F65" s="118"/>
      <c r="G65" s="119"/>
    </row>
    <row r="66" spans="2:7">
      <c r="B66" s="55" t="s">
        <v>226</v>
      </c>
      <c r="C66" s="5" t="s">
        <v>227</v>
      </c>
      <c r="D66" s="116"/>
      <c r="E66" s="19">
        <v>0</v>
      </c>
      <c r="F66" s="118"/>
      <c r="G66" s="119"/>
    </row>
    <row r="67" spans="2:7">
      <c r="B67" s="55" t="s">
        <v>228</v>
      </c>
      <c r="C67" s="5" t="s">
        <v>229</v>
      </c>
      <c r="D67" s="110"/>
      <c r="E67" s="19">
        <v>0</v>
      </c>
      <c r="F67" s="118"/>
      <c r="G67" s="119"/>
    </row>
    <row r="68" spans="2:7">
      <c r="B68" s="55" t="s">
        <v>230</v>
      </c>
      <c r="C68" s="5" t="s">
        <v>231</v>
      </c>
      <c r="D68" s="110"/>
      <c r="E68" s="19">
        <v>0</v>
      </c>
      <c r="F68" s="118"/>
      <c r="G68" s="119"/>
    </row>
    <row r="69" spans="2:7">
      <c r="B69" s="55" t="s">
        <v>232</v>
      </c>
      <c r="C69" s="5" t="s">
        <v>233</v>
      </c>
      <c r="D69" s="110"/>
      <c r="E69" s="19">
        <v>0</v>
      </c>
      <c r="F69" s="118"/>
      <c r="G69" s="119"/>
    </row>
    <row r="70" spans="2:7">
      <c r="B70" s="55" t="s">
        <v>234</v>
      </c>
      <c r="C70" s="5" t="s">
        <v>235</v>
      </c>
      <c r="D70" s="110"/>
      <c r="E70" s="19">
        <v>0</v>
      </c>
      <c r="F70" s="118"/>
      <c r="G70" s="119"/>
    </row>
    <row r="71" spans="2:7" ht="15" thickBot="1">
      <c r="B71" s="55" t="s">
        <v>236</v>
      </c>
      <c r="C71" s="5" t="s">
        <v>237</v>
      </c>
      <c r="D71" s="110"/>
      <c r="E71" s="19">
        <v>0</v>
      </c>
      <c r="F71" s="118"/>
      <c r="G71" s="119"/>
    </row>
    <row r="72" spans="2:7" ht="15" thickBot="1">
      <c r="B72" s="253" t="s">
        <v>238</v>
      </c>
      <c r="C72" s="254"/>
      <c r="D72" s="129">
        <f>+D56+D31+D9+(12*K9)</f>
        <v>0</v>
      </c>
      <c r="E72" s="115"/>
      <c r="F72" s="122"/>
      <c r="G72" s="123"/>
    </row>
  </sheetData>
  <mergeCells count="14">
    <mergeCell ref="I6:M6"/>
    <mergeCell ref="I7:J7"/>
    <mergeCell ref="I8:J8"/>
    <mergeCell ref="I9:J9"/>
    <mergeCell ref="C4:G4"/>
    <mergeCell ref="B72:C72"/>
    <mergeCell ref="B7:C7"/>
    <mergeCell ref="B6:G6"/>
    <mergeCell ref="B8:C8"/>
    <mergeCell ref="B30:C30"/>
    <mergeCell ref="B55:C55"/>
    <mergeCell ref="B56:C56"/>
    <mergeCell ref="B31:C31"/>
    <mergeCell ref="B9:C9"/>
  </mergeCells>
  <printOptions horizontalCentered="1"/>
  <pageMargins left="0.7" right="0.7" top="0.75" bottom="0.75" header="0.3" footer="0.3"/>
  <pageSetup scale="69" fitToWidth="2" fitToHeight="0" orientation="portrait" horizontalDpi="1200" verticalDpi="1200" r:id="rId1"/>
  <headerFooter scaleWithDoc="0">
    <oddHeader xml:space="preserve">&amp;L&amp;"Arial Black,Bold"&amp;K00527B&amp;G&amp;R&amp;"-,Bold"&amp;12&amp;K00527BMedicaid Enterprise Data Solution RFP </oddHeader>
    <oddFooter>&amp;L&amp;"-,Italic"&amp;F
&amp;A&amp;C&amp;"-,Italic"Page &amp;P of &amp;N&amp;R&amp;"-,Italic"Printed: &amp;D  &amp;T</oddFooter>
  </headerFooter>
  <legacyDrawingHF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527B"/>
    <pageSetUpPr fitToPage="1"/>
  </sheetPr>
  <dimension ref="B1:P29"/>
  <sheetViews>
    <sheetView showGridLines="0" showZeros="0" topLeftCell="A2" zoomScale="145" zoomScaleNormal="145" workbookViewId="0">
      <selection activeCell="C6" sqref="C6"/>
    </sheetView>
  </sheetViews>
  <sheetFormatPr defaultColWidth="8.85546875" defaultRowHeight="14.45"/>
  <cols>
    <col min="1" max="1" width="2.85546875" customWidth="1"/>
    <col min="2" max="2" width="28.85546875" customWidth="1"/>
    <col min="3" max="3" width="7.85546875" customWidth="1"/>
    <col min="4" max="4" width="14.140625" customWidth="1"/>
    <col min="5" max="5" width="7.85546875" customWidth="1"/>
    <col min="6" max="6" width="14.140625" customWidth="1"/>
    <col min="7" max="7" width="7.85546875" customWidth="1"/>
    <col min="8" max="8" width="14.140625" customWidth="1"/>
    <col min="9" max="9" width="7.85546875" customWidth="1"/>
    <col min="10" max="10" width="14.140625" customWidth="1"/>
    <col min="11" max="11" width="7.85546875" customWidth="1"/>
    <col min="12" max="12" width="14.140625" customWidth="1"/>
    <col min="13" max="13" width="7.85546875" customWidth="1"/>
    <col min="14" max="14" width="14.140625" customWidth="1"/>
    <col min="15" max="15" width="7.85546875" customWidth="1"/>
    <col min="16" max="16" width="14.140625" customWidth="1"/>
    <col min="17" max="17" width="7.85546875" customWidth="1"/>
    <col min="18" max="18" width="14.140625" customWidth="1"/>
    <col min="19" max="19" width="7.85546875" customWidth="1"/>
    <col min="20" max="20" width="14.140625" customWidth="1"/>
    <col min="21" max="21" width="7.85546875" customWidth="1"/>
    <col min="22" max="22" width="14.140625" customWidth="1"/>
    <col min="23" max="23" width="7.85546875" customWidth="1"/>
    <col min="24" max="24" width="14.140625" customWidth="1"/>
    <col min="25" max="25" width="7.85546875" customWidth="1"/>
    <col min="26" max="26" width="14.140625" customWidth="1"/>
  </cols>
  <sheetData>
    <row r="1" spans="2:16" hidden="1"/>
    <row r="2" spans="2:16" ht="15" thickBot="1">
      <c r="B2" s="72"/>
    </row>
    <row r="3" spans="2:16" ht="18.600000000000001">
      <c r="B3" s="76" t="str">
        <f>varModuleName</f>
        <v>PRMP MES MMIS Phase III RFP</v>
      </c>
      <c r="C3" s="80"/>
      <c r="D3" s="80"/>
      <c r="E3" s="80"/>
      <c r="F3" s="80"/>
      <c r="G3" s="80"/>
      <c r="H3" s="80"/>
      <c r="I3" s="80"/>
      <c r="J3" s="86"/>
    </row>
    <row r="4" spans="2:16" ht="18.600000000000001">
      <c r="B4" s="78" t="s">
        <v>239</v>
      </c>
      <c r="C4" s="82"/>
      <c r="D4" s="82"/>
      <c r="E4" s="82"/>
      <c r="F4" s="82"/>
      <c r="G4" s="82"/>
      <c r="H4" s="82"/>
      <c r="I4" s="82"/>
      <c r="J4" s="87"/>
    </row>
    <row r="5" spans="2:16" ht="15.95" thickBot="1">
      <c r="B5" s="39" t="s">
        <v>24</v>
      </c>
      <c r="C5" s="227" t="str">
        <f>TOC!C4</f>
        <v>&lt;Insert Name&gt;</v>
      </c>
      <c r="D5" s="227"/>
      <c r="E5" s="227"/>
      <c r="F5" s="227"/>
      <c r="G5" s="227"/>
      <c r="H5" s="227"/>
      <c r="I5" s="227"/>
      <c r="J5" s="228"/>
    </row>
    <row r="6" spans="2:16" ht="15" thickBot="1"/>
    <row r="7" spans="2:16" ht="15.95" thickBot="1">
      <c r="B7" s="279" t="s">
        <v>240</v>
      </c>
      <c r="C7" s="280"/>
      <c r="D7" s="280"/>
      <c r="E7" s="280"/>
      <c r="F7" s="280"/>
      <c r="G7" s="280"/>
      <c r="H7" s="280"/>
      <c r="I7" s="280"/>
      <c r="J7" s="280"/>
      <c r="K7" s="280"/>
      <c r="L7" s="280"/>
      <c r="M7" s="280"/>
      <c r="N7" s="280"/>
      <c r="O7" s="280"/>
      <c r="P7" s="281"/>
    </row>
    <row r="8" spans="2:16" ht="46.5" customHeight="1" thickBot="1">
      <c r="B8" s="282"/>
      <c r="C8" s="287" t="s">
        <v>241</v>
      </c>
      <c r="D8" s="288"/>
      <c r="E8" s="289" t="s">
        <v>47</v>
      </c>
      <c r="F8" s="289"/>
      <c r="G8" s="289"/>
      <c r="H8" s="289"/>
      <c r="I8" s="285" t="s">
        <v>48</v>
      </c>
      <c r="J8" s="285"/>
      <c r="K8" s="285"/>
      <c r="L8" s="286"/>
      <c r="M8" s="284" t="s">
        <v>49</v>
      </c>
      <c r="N8" s="285"/>
      <c r="O8" s="285"/>
      <c r="P8" s="286"/>
    </row>
    <row r="9" spans="2:16">
      <c r="B9" s="283"/>
      <c r="C9" s="278" t="s">
        <v>52</v>
      </c>
      <c r="D9" s="278"/>
      <c r="E9" s="278" t="s">
        <v>53</v>
      </c>
      <c r="F9" s="278"/>
      <c r="G9" s="278" t="s">
        <v>54</v>
      </c>
      <c r="H9" s="278"/>
      <c r="I9" s="278" t="s">
        <v>55</v>
      </c>
      <c r="J9" s="278"/>
      <c r="K9" s="278" t="s">
        <v>56</v>
      </c>
      <c r="L9" s="278"/>
      <c r="M9" s="278" t="s">
        <v>57</v>
      </c>
      <c r="N9" s="278"/>
      <c r="O9" s="278" t="s">
        <v>58</v>
      </c>
      <c r="P9" s="278"/>
    </row>
    <row r="10" spans="2:16">
      <c r="B10" s="40" t="s">
        <v>67</v>
      </c>
      <c r="C10" s="10" t="s">
        <v>242</v>
      </c>
      <c r="D10" s="10" t="s">
        <v>96</v>
      </c>
      <c r="E10" s="10" t="s">
        <v>242</v>
      </c>
      <c r="F10" s="10" t="s">
        <v>96</v>
      </c>
      <c r="G10" s="10" t="s">
        <v>242</v>
      </c>
      <c r="H10" s="10" t="s">
        <v>96</v>
      </c>
      <c r="I10" s="10" t="s">
        <v>242</v>
      </c>
      <c r="J10" s="10" t="s">
        <v>96</v>
      </c>
      <c r="K10" s="10" t="s">
        <v>242</v>
      </c>
      <c r="L10" s="10" t="s">
        <v>96</v>
      </c>
      <c r="M10" s="10" t="s">
        <v>242</v>
      </c>
      <c r="N10" s="10" t="s">
        <v>96</v>
      </c>
      <c r="O10" s="10" t="s">
        <v>242</v>
      </c>
      <c r="P10" s="10" t="s">
        <v>96</v>
      </c>
    </row>
    <row r="11" spans="2:16">
      <c r="B11" s="41" t="s">
        <v>77</v>
      </c>
      <c r="C11" s="221"/>
      <c r="D11" s="59">
        <f>C11*'3. Labor Rates'!G9</f>
        <v>0</v>
      </c>
      <c r="E11" s="221"/>
      <c r="F11" s="59">
        <f>E11*'3. Labor Rates'!H9</f>
        <v>0</v>
      </c>
      <c r="G11" s="221"/>
      <c r="H11" s="59">
        <f>G11*'3. Labor Rates'!I9</f>
        <v>0</v>
      </c>
      <c r="I11" s="221"/>
      <c r="J11" s="59">
        <f>I11*'3. Labor Rates'!J9</f>
        <v>0</v>
      </c>
      <c r="K11" s="221"/>
      <c r="L11" s="59">
        <f>K11*'3. Labor Rates'!K9</f>
        <v>0</v>
      </c>
      <c r="M11" s="221"/>
      <c r="N11" s="59">
        <f>M11*'3. Labor Rates'!L9</f>
        <v>0</v>
      </c>
      <c r="O11" s="221"/>
      <c r="P11" s="59">
        <f>O11*'3. Labor Rates'!M9</f>
        <v>0</v>
      </c>
    </row>
    <row r="12" spans="2:16">
      <c r="B12" s="41" t="str">
        <f>'3. Labor Rates'!$E10</f>
        <v>Project Manager</v>
      </c>
      <c r="C12" s="221"/>
      <c r="D12" s="59">
        <f>C12*'3. Labor Rates'!G10</f>
        <v>0</v>
      </c>
      <c r="E12" s="221"/>
      <c r="F12" s="59">
        <f>E12*'3. Labor Rates'!H10</f>
        <v>0</v>
      </c>
      <c r="G12" s="221"/>
      <c r="H12" s="59">
        <f>G12*'3. Labor Rates'!I10</f>
        <v>0</v>
      </c>
      <c r="I12" s="221"/>
      <c r="J12" s="59">
        <f>I12*'3. Labor Rates'!J10</f>
        <v>0</v>
      </c>
      <c r="K12" s="221"/>
      <c r="L12" s="59">
        <f>K12*'3. Labor Rates'!K10</f>
        <v>0</v>
      </c>
      <c r="M12" s="221"/>
      <c r="N12" s="59">
        <f>M12*'3. Labor Rates'!L10</f>
        <v>0</v>
      </c>
      <c r="O12" s="221"/>
      <c r="P12" s="59">
        <f>O12*'3. Labor Rates'!M10</f>
        <v>0</v>
      </c>
    </row>
    <row r="13" spans="2:16">
      <c r="B13" s="41" t="str">
        <f>'3. Labor Rates'!$E11</f>
        <v>Business Lead</v>
      </c>
      <c r="C13" s="221"/>
      <c r="D13" s="59">
        <f>C13*'3. Labor Rates'!G11</f>
        <v>0</v>
      </c>
      <c r="E13" s="221"/>
      <c r="F13" s="59">
        <f>E13*'3. Labor Rates'!H11</f>
        <v>0</v>
      </c>
      <c r="G13" s="221"/>
      <c r="H13" s="59">
        <f>G13*'3. Labor Rates'!I11</f>
        <v>0</v>
      </c>
      <c r="I13" s="221"/>
      <c r="J13" s="59">
        <f>I13*'3. Labor Rates'!J11</f>
        <v>0</v>
      </c>
      <c r="K13" s="221"/>
      <c r="L13" s="59">
        <f>K13*'3. Labor Rates'!K11</f>
        <v>0</v>
      </c>
      <c r="M13" s="221"/>
      <c r="N13" s="59">
        <f>M13*'3. Labor Rates'!L11</f>
        <v>0</v>
      </c>
      <c r="O13" s="221"/>
      <c r="P13" s="59">
        <f>O13*'3. Labor Rates'!M11</f>
        <v>0</v>
      </c>
    </row>
    <row r="14" spans="2:16">
      <c r="B14" s="41" t="str">
        <f>'3. Labor Rates'!$E12</f>
        <v>Technical Lead</v>
      </c>
      <c r="C14" s="221"/>
      <c r="D14" s="59">
        <f>C14*'3. Labor Rates'!G12</f>
        <v>0</v>
      </c>
      <c r="E14" s="221"/>
      <c r="F14" s="59">
        <f>E14*'3. Labor Rates'!H12</f>
        <v>0</v>
      </c>
      <c r="G14" s="221"/>
      <c r="H14" s="59">
        <f>G14*'3. Labor Rates'!I12</f>
        <v>0</v>
      </c>
      <c r="I14" s="221"/>
      <c r="J14" s="59">
        <f>I14*'3. Labor Rates'!J12</f>
        <v>0</v>
      </c>
      <c r="K14" s="221"/>
      <c r="L14" s="59">
        <f>K14*'3. Labor Rates'!K12</f>
        <v>0</v>
      </c>
      <c r="M14" s="221"/>
      <c r="N14" s="59">
        <f>M14*'3. Labor Rates'!L12</f>
        <v>0</v>
      </c>
      <c r="O14" s="221"/>
      <c r="P14" s="59">
        <f>O14*'3. Labor Rates'!M12</f>
        <v>0</v>
      </c>
    </row>
    <row r="15" spans="2:16">
      <c r="B15" s="41" t="str">
        <f>'3. Labor Rates'!$E13</f>
        <v>Implementation Manager</v>
      </c>
      <c r="C15" s="221"/>
      <c r="D15" s="59">
        <f>C15*'3. Labor Rates'!G13</f>
        <v>0</v>
      </c>
      <c r="E15" s="221"/>
      <c r="F15" s="59">
        <f>E15*'3. Labor Rates'!H13</f>
        <v>0</v>
      </c>
      <c r="G15" s="221"/>
      <c r="H15" s="59">
        <f>G15*'3. Labor Rates'!I13</f>
        <v>0</v>
      </c>
      <c r="I15" s="221"/>
      <c r="J15" s="59">
        <f>I15*'3. Labor Rates'!J13</f>
        <v>0</v>
      </c>
      <c r="K15" s="221"/>
      <c r="L15" s="59">
        <f>K15*'3. Labor Rates'!K13</f>
        <v>0</v>
      </c>
      <c r="M15" s="221"/>
      <c r="N15" s="59">
        <f>M15*'3. Labor Rates'!L13</f>
        <v>0</v>
      </c>
      <c r="O15" s="221"/>
      <c r="P15" s="59">
        <f>O15*'3. Labor Rates'!M13</f>
        <v>0</v>
      </c>
    </row>
    <row r="16" spans="2:16">
      <c r="B16" s="41" t="str">
        <f>'3. Labor Rates'!$E14</f>
        <v>Operations Manager</v>
      </c>
      <c r="C16" s="221"/>
      <c r="D16" s="59">
        <f>C16*'3. Labor Rates'!G14</f>
        <v>0</v>
      </c>
      <c r="E16" s="221"/>
      <c r="F16" s="59">
        <f>E16*'3. Labor Rates'!H14</f>
        <v>0</v>
      </c>
      <c r="G16" s="221"/>
      <c r="H16" s="59">
        <f>G16*'3. Labor Rates'!I14</f>
        <v>0</v>
      </c>
      <c r="I16" s="221"/>
      <c r="J16" s="59">
        <f>I16*'3. Labor Rates'!J14</f>
        <v>0</v>
      </c>
      <c r="K16" s="221"/>
      <c r="L16" s="59">
        <f>K16*'3. Labor Rates'!K14</f>
        <v>0</v>
      </c>
      <c r="M16" s="221"/>
      <c r="N16" s="59">
        <f>M16*'3. Labor Rates'!L14</f>
        <v>0</v>
      </c>
      <c r="O16" s="221"/>
      <c r="P16" s="59">
        <f>O16*'3. Labor Rates'!M14</f>
        <v>0</v>
      </c>
    </row>
    <row r="17" spans="2:16">
      <c r="B17" s="41" t="str">
        <f>'3. Labor Rates'!$E15</f>
        <v>Quality Assurance Manager</v>
      </c>
      <c r="C17" s="221"/>
      <c r="D17" s="59">
        <f>C17*'3. Labor Rates'!G15</f>
        <v>0</v>
      </c>
      <c r="E17" s="221"/>
      <c r="F17" s="59">
        <f>E17*'3. Labor Rates'!H15</f>
        <v>0</v>
      </c>
      <c r="G17" s="221"/>
      <c r="H17" s="59">
        <f>G17*'3. Labor Rates'!I15</f>
        <v>0</v>
      </c>
      <c r="I17" s="221"/>
      <c r="J17" s="59">
        <f>I17*'3. Labor Rates'!J15</f>
        <v>0</v>
      </c>
      <c r="K17" s="221"/>
      <c r="L17" s="59">
        <f>K17*'3. Labor Rates'!K15</f>
        <v>0</v>
      </c>
      <c r="M17" s="221"/>
      <c r="N17" s="59">
        <f>M17*'3. Labor Rates'!L15</f>
        <v>0</v>
      </c>
      <c r="O17" s="221"/>
      <c r="P17" s="59">
        <f>O17*'3. Labor Rates'!M15</f>
        <v>0</v>
      </c>
    </row>
    <row r="18" spans="2:16">
      <c r="B18" s="41" t="str">
        <f>'3. Labor Rates'!$E16</f>
        <v>Testing Manager</v>
      </c>
      <c r="C18" s="221"/>
      <c r="D18" s="59">
        <f>C18*'3. Labor Rates'!G16</f>
        <v>0</v>
      </c>
      <c r="E18" s="221"/>
      <c r="F18" s="59">
        <f>E18*'3. Labor Rates'!H16</f>
        <v>0</v>
      </c>
      <c r="G18" s="221"/>
      <c r="H18" s="59">
        <f>G18*'3. Labor Rates'!I16</f>
        <v>0</v>
      </c>
      <c r="I18" s="221"/>
      <c r="J18" s="59">
        <f>I18*'3. Labor Rates'!J16</f>
        <v>0</v>
      </c>
      <c r="K18" s="221"/>
      <c r="L18" s="59">
        <f>K18*'3. Labor Rates'!K16</f>
        <v>0</v>
      </c>
      <c r="M18" s="221"/>
      <c r="N18" s="59">
        <f>M18*'3. Labor Rates'!L16</f>
        <v>0</v>
      </c>
      <c r="O18" s="221"/>
      <c r="P18" s="59">
        <f>O18*'3. Labor Rates'!M16</f>
        <v>0</v>
      </c>
    </row>
    <row r="19" spans="2:16">
      <c r="B19" s="41" t="str">
        <f>'3. Labor Rates'!$E17</f>
        <v>Certification Lead</v>
      </c>
      <c r="C19" s="221"/>
      <c r="D19" s="59">
        <f>C19*'3. Labor Rates'!G17</f>
        <v>0</v>
      </c>
      <c r="E19" s="221"/>
      <c r="F19" s="59">
        <f>E19*'3. Labor Rates'!H17</f>
        <v>0</v>
      </c>
      <c r="G19" s="221"/>
      <c r="H19" s="59">
        <f>G19*'3. Labor Rates'!I17</f>
        <v>0</v>
      </c>
      <c r="I19" s="221"/>
      <c r="J19" s="59">
        <f>I19*'3. Labor Rates'!J17</f>
        <v>0</v>
      </c>
      <c r="K19" s="221"/>
      <c r="L19" s="59">
        <f>K19*'3. Labor Rates'!K17</f>
        <v>0</v>
      </c>
      <c r="M19" s="221"/>
      <c r="N19" s="59">
        <f>M19*'3. Labor Rates'!L17</f>
        <v>0</v>
      </c>
      <c r="O19" s="221"/>
      <c r="P19" s="59">
        <f>O19*'3. Labor Rates'!M17</f>
        <v>0</v>
      </c>
    </row>
    <row r="20" spans="2:16">
      <c r="B20" s="42" t="str">
        <f>'3. Labor Rates'!$E18</f>
        <v>Document  Management Lead</v>
      </c>
      <c r="C20" s="221">
        <v>0</v>
      </c>
      <c r="D20" s="59">
        <f>C20*'3. Labor Rates'!G18</f>
        <v>0</v>
      </c>
      <c r="E20" s="221"/>
      <c r="F20" s="59">
        <f>E20*'3. Labor Rates'!H18</f>
        <v>0</v>
      </c>
      <c r="G20" s="221"/>
      <c r="H20" s="59">
        <f>G20*'3. Labor Rates'!I18</f>
        <v>0</v>
      </c>
      <c r="I20" s="221"/>
      <c r="J20" s="59">
        <f>I20*'3. Labor Rates'!J18</f>
        <v>0</v>
      </c>
      <c r="K20" s="221"/>
      <c r="L20" s="59">
        <f>K20*'3. Labor Rates'!K18</f>
        <v>0</v>
      </c>
      <c r="M20" s="221"/>
      <c r="N20" s="59">
        <f>M20*'3. Labor Rates'!L18</f>
        <v>0</v>
      </c>
      <c r="O20" s="221"/>
      <c r="P20" s="59">
        <f>O20*'3. Labor Rates'!M18</f>
        <v>0</v>
      </c>
    </row>
    <row r="21" spans="2:16" ht="30.4" customHeight="1">
      <c r="B21" s="73" t="str">
        <f>'3. Labor Rates'!$E19</f>
        <v>Information Security Architect/ Privacy Data Protection Officer</v>
      </c>
      <c r="C21" s="221"/>
      <c r="D21" s="59">
        <f>C21*'3. Labor Rates'!G19</f>
        <v>0</v>
      </c>
      <c r="E21" s="221"/>
      <c r="F21" s="59">
        <f>E21*'3. Labor Rates'!H19</f>
        <v>0</v>
      </c>
      <c r="G21" s="221"/>
      <c r="H21" s="59">
        <f>G21*'3. Labor Rates'!I19</f>
        <v>0</v>
      </c>
      <c r="I21" s="221"/>
      <c r="J21" s="59">
        <f>I21*'3. Labor Rates'!J19</f>
        <v>0</v>
      </c>
      <c r="K21" s="221"/>
      <c r="L21" s="59">
        <f>K21*'3. Labor Rates'!K19</f>
        <v>0</v>
      </c>
      <c r="M21" s="221"/>
      <c r="N21" s="59">
        <f>M21*'3. Labor Rates'!L19</f>
        <v>0</v>
      </c>
      <c r="O21" s="221"/>
      <c r="P21" s="59">
        <f>O21*'3. Labor Rates'!M19</f>
        <v>0</v>
      </c>
    </row>
    <row r="22" spans="2:16">
      <c r="B22" s="42" t="str">
        <f>'3. Labor Rates'!$E20</f>
        <v>Additional Role 1</v>
      </c>
      <c r="C22" s="221"/>
      <c r="D22" s="59">
        <f>C22*'3. Labor Rates'!G20</f>
        <v>0</v>
      </c>
      <c r="E22" s="221"/>
      <c r="F22" s="59">
        <f>E22*'3. Labor Rates'!H20</f>
        <v>0</v>
      </c>
      <c r="G22" s="221"/>
      <c r="H22" s="59">
        <f>G22*'3. Labor Rates'!I20</f>
        <v>0</v>
      </c>
      <c r="I22" s="221"/>
      <c r="J22" s="59">
        <f>I22*'3. Labor Rates'!J20</f>
        <v>0</v>
      </c>
      <c r="K22" s="221"/>
      <c r="L22" s="59">
        <f>K22*'3. Labor Rates'!K20</f>
        <v>0</v>
      </c>
      <c r="M22" s="221"/>
      <c r="N22" s="59">
        <f>M22*'3. Labor Rates'!L20</f>
        <v>0</v>
      </c>
      <c r="O22" s="221"/>
      <c r="P22" s="59">
        <f>O22*'3. Labor Rates'!M20</f>
        <v>0</v>
      </c>
    </row>
    <row r="23" spans="2:16">
      <c r="B23" s="42" t="str">
        <f>'3. Labor Rates'!$E21</f>
        <v>Additional Role 2</v>
      </c>
      <c r="C23" s="221"/>
      <c r="D23" s="59">
        <f>C23*'3. Labor Rates'!G21</f>
        <v>0</v>
      </c>
      <c r="E23" s="221"/>
      <c r="F23" s="59">
        <f>E23*'3. Labor Rates'!H21</f>
        <v>0</v>
      </c>
      <c r="G23" s="221"/>
      <c r="H23" s="59">
        <f>G23*'3. Labor Rates'!I21</f>
        <v>0</v>
      </c>
      <c r="I23" s="221"/>
      <c r="J23" s="59">
        <f>I23*'3. Labor Rates'!J21</f>
        <v>0</v>
      </c>
      <c r="K23" s="221"/>
      <c r="L23" s="59">
        <f>K23*'3. Labor Rates'!K21</f>
        <v>0</v>
      </c>
      <c r="M23" s="221"/>
      <c r="N23" s="59">
        <f>M23*'3. Labor Rates'!L21</f>
        <v>0</v>
      </c>
      <c r="O23" s="221"/>
      <c r="P23" s="59">
        <f>O23*'3. Labor Rates'!M21</f>
        <v>0</v>
      </c>
    </row>
    <row r="24" spans="2:16">
      <c r="B24" s="42" t="str">
        <f>'3. Labor Rates'!$E22</f>
        <v>Additional Role 3</v>
      </c>
      <c r="C24" s="221"/>
      <c r="D24" s="59">
        <f>C24*'3. Labor Rates'!G22</f>
        <v>0</v>
      </c>
      <c r="E24" s="221"/>
      <c r="F24" s="59">
        <f>E24*'3. Labor Rates'!H22</f>
        <v>0</v>
      </c>
      <c r="G24" s="221"/>
      <c r="H24" s="59">
        <f>G24*'3. Labor Rates'!I22</f>
        <v>0</v>
      </c>
      <c r="I24" s="221"/>
      <c r="J24" s="59">
        <f>I24*'3. Labor Rates'!J22</f>
        <v>0</v>
      </c>
      <c r="K24" s="221"/>
      <c r="L24" s="59">
        <f>K24*'3. Labor Rates'!K22</f>
        <v>0</v>
      </c>
      <c r="M24" s="221"/>
      <c r="N24" s="59">
        <f>M24*'3. Labor Rates'!L22</f>
        <v>0</v>
      </c>
      <c r="O24" s="221"/>
      <c r="P24" s="59">
        <f>O24*'3. Labor Rates'!M22</f>
        <v>0</v>
      </c>
    </row>
    <row r="25" spans="2:16">
      <c r="B25" s="42" t="str">
        <f>'3. Labor Rates'!$E23</f>
        <v>Additional Role 4</v>
      </c>
      <c r="C25" s="221"/>
      <c r="D25" s="59">
        <f>C25*'3. Labor Rates'!G23</f>
        <v>0</v>
      </c>
      <c r="E25" s="221"/>
      <c r="F25" s="59">
        <f>E25*'3. Labor Rates'!H23</f>
        <v>0</v>
      </c>
      <c r="G25" s="221"/>
      <c r="H25" s="59">
        <f>G25*'3. Labor Rates'!I23</f>
        <v>0</v>
      </c>
      <c r="I25" s="221"/>
      <c r="J25" s="59">
        <f>I25*'3. Labor Rates'!J23</f>
        <v>0</v>
      </c>
      <c r="K25" s="221"/>
      <c r="L25" s="59">
        <f>K25*'3. Labor Rates'!K23</f>
        <v>0</v>
      </c>
      <c r="M25" s="221"/>
      <c r="N25" s="59">
        <f>M25*'3. Labor Rates'!L23</f>
        <v>0</v>
      </c>
      <c r="O25" s="221"/>
      <c r="P25" s="59">
        <f>O25*'3. Labor Rates'!M23</f>
        <v>0</v>
      </c>
    </row>
    <row r="26" spans="2:16">
      <c r="B26" s="158" t="s">
        <v>92</v>
      </c>
      <c r="C26" s="159"/>
      <c r="D26" s="59">
        <f>C26*'3. Labor Rates'!G24</f>
        <v>0</v>
      </c>
      <c r="E26" s="159"/>
      <c r="F26" s="59">
        <f>E26*'3. Labor Rates'!H24</f>
        <v>0</v>
      </c>
      <c r="G26" s="159"/>
      <c r="H26" s="59">
        <f>G26*'3. Labor Rates'!I24</f>
        <v>0</v>
      </c>
      <c r="I26" s="159"/>
      <c r="J26" s="59">
        <f>I26*'3. Labor Rates'!J24</f>
        <v>0</v>
      </c>
      <c r="K26" s="159"/>
      <c r="L26" s="59">
        <f>K26*'3. Labor Rates'!K24</f>
        <v>0</v>
      </c>
      <c r="M26" s="159"/>
      <c r="N26" s="59">
        <f>M26*'3. Labor Rates'!L24</f>
        <v>0</v>
      </c>
      <c r="O26" s="159"/>
      <c r="P26" s="59">
        <f>O26*'3. Labor Rates'!M24</f>
        <v>0</v>
      </c>
    </row>
    <row r="27" spans="2:16" ht="15" thickBot="1">
      <c r="B27" s="60" t="s">
        <v>64</v>
      </c>
      <c r="C27" s="61">
        <f t="shared" ref="C27:P27" si="0">SUM(C11:C26)</f>
        <v>0</v>
      </c>
      <c r="D27" s="62">
        <f t="shared" si="0"/>
        <v>0</v>
      </c>
      <c r="E27" s="61">
        <f t="shared" si="0"/>
        <v>0</v>
      </c>
      <c r="F27" s="62">
        <f t="shared" si="0"/>
        <v>0</v>
      </c>
      <c r="G27" s="61">
        <f t="shared" si="0"/>
        <v>0</v>
      </c>
      <c r="H27" s="62">
        <f t="shared" si="0"/>
        <v>0</v>
      </c>
      <c r="I27" s="61">
        <f t="shared" si="0"/>
        <v>0</v>
      </c>
      <c r="J27" s="62">
        <f t="shared" si="0"/>
        <v>0</v>
      </c>
      <c r="K27" s="61">
        <f t="shared" si="0"/>
        <v>0</v>
      </c>
      <c r="L27" s="62">
        <f t="shared" si="0"/>
        <v>0</v>
      </c>
      <c r="M27" s="61">
        <f t="shared" si="0"/>
        <v>0</v>
      </c>
      <c r="N27" s="62">
        <f t="shared" si="0"/>
        <v>0</v>
      </c>
      <c r="O27" s="61">
        <f t="shared" si="0"/>
        <v>0</v>
      </c>
      <c r="P27" s="62">
        <f t="shared" si="0"/>
        <v>0</v>
      </c>
    </row>
    <row r="29" spans="2:16" ht="14.25" customHeight="1">
      <c r="B29" s="290" t="s">
        <v>42</v>
      </c>
      <c r="C29" s="291"/>
      <c r="D29" s="291"/>
      <c r="E29" s="291"/>
      <c r="F29" s="291"/>
      <c r="G29" s="291"/>
      <c r="H29" s="291"/>
      <c r="I29" s="291"/>
      <c r="J29" s="291"/>
      <c r="K29" s="291"/>
      <c r="L29" s="291"/>
      <c r="M29" s="291"/>
      <c r="N29" s="292"/>
    </row>
  </sheetData>
  <mergeCells count="15">
    <mergeCell ref="B29:N29"/>
    <mergeCell ref="K9:L9"/>
    <mergeCell ref="M9:N9"/>
    <mergeCell ref="C5:J5"/>
    <mergeCell ref="C9:D9"/>
    <mergeCell ref="E9:F9"/>
    <mergeCell ref="G9:H9"/>
    <mergeCell ref="I9:J9"/>
    <mergeCell ref="B7:P7"/>
    <mergeCell ref="B8:B9"/>
    <mergeCell ref="O9:P9"/>
    <mergeCell ref="M8:P8"/>
    <mergeCell ref="C8:D8"/>
    <mergeCell ref="E8:H8"/>
    <mergeCell ref="I8:L8"/>
  </mergeCells>
  <printOptions horizontalCentered="1"/>
  <pageMargins left="0.7" right="0.7" top="0.75" bottom="0.75" header="0.3" footer="0.3"/>
  <pageSetup scale="66" fitToHeight="0" orientation="landscape" horizontalDpi="1200" verticalDpi="1200" r:id="rId1"/>
  <headerFooter scaleWithDoc="0">
    <oddHeader xml:space="preserve">&amp;L&amp;"Arial Black,Bold"&amp;K00527B&amp;G&amp;R&amp;"-,Bold"&amp;12&amp;K00527BMedicaid Enterprise Data Solution RFP </oddHeader>
    <oddFooter>&amp;L&amp;"-,Italic"&amp;F
&amp;A&amp;C&amp;"-,Italic"Page &amp;P of &amp;N&amp;R&amp;"-,Italic"Printed: &amp;D  &amp;T</oddFooter>
  </headerFooter>
  <ignoredErrors>
    <ignoredError sqref="D27 F27" formula="1"/>
  </ignoredErrors>
  <drawing r:id="rId2"/>
  <legacyDrawingHF r:id="rId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527B"/>
    <pageSetUpPr fitToPage="1"/>
  </sheetPr>
  <dimension ref="B1:R14"/>
  <sheetViews>
    <sheetView showGridLines="0" showZeros="0" topLeftCell="A2" zoomScale="115" zoomScaleNormal="115" workbookViewId="0">
      <selection activeCell="E6" sqref="E6"/>
    </sheetView>
  </sheetViews>
  <sheetFormatPr defaultColWidth="8.85546875" defaultRowHeight="14.45"/>
  <cols>
    <col min="1" max="1" width="2.85546875" customWidth="1"/>
    <col min="2" max="2" width="22.85546875" customWidth="1"/>
    <col min="3" max="3" width="15.42578125" customWidth="1"/>
    <col min="4" max="4" width="15.28515625" customWidth="1"/>
    <col min="5" max="5" width="20.28515625" customWidth="1"/>
    <col min="6" max="8" width="13.7109375" customWidth="1"/>
    <col min="9" max="9" width="15.42578125" customWidth="1"/>
    <col min="10" max="11" width="14.7109375" customWidth="1"/>
    <col min="12" max="16" width="13.7109375" customWidth="1"/>
    <col min="17" max="17" width="13.7109375" style="4" customWidth="1"/>
    <col min="18" max="18" width="7.85546875" style="4" customWidth="1"/>
  </cols>
  <sheetData>
    <row r="1" spans="2:18" hidden="1"/>
    <row r="2" spans="2:18" ht="15" thickBot="1"/>
    <row r="3" spans="2:18" ht="18.600000000000001">
      <c r="B3" s="76" t="str">
        <f>varModuleName</f>
        <v>PRMP MES MMIS Phase III RFP</v>
      </c>
      <c r="C3" s="145"/>
      <c r="D3" s="145"/>
      <c r="E3" s="80"/>
      <c r="F3" s="80"/>
      <c r="G3" s="80"/>
      <c r="H3" s="80"/>
      <c r="I3" s="80"/>
      <c r="J3" s="80"/>
      <c r="K3" s="80"/>
      <c r="L3" s="86"/>
    </row>
    <row r="4" spans="2:18" ht="18.600000000000001">
      <c r="B4" s="78" t="s">
        <v>16</v>
      </c>
      <c r="C4" s="146"/>
      <c r="D4" s="146"/>
      <c r="E4" s="82"/>
      <c r="F4" s="82"/>
      <c r="G4" s="82"/>
      <c r="H4" s="82"/>
      <c r="I4" s="82"/>
      <c r="J4" s="82"/>
      <c r="K4" s="82"/>
      <c r="L4" s="87"/>
    </row>
    <row r="5" spans="2:18" ht="15.95" thickBot="1">
      <c r="B5" s="39" t="s">
        <v>24</v>
      </c>
      <c r="C5" s="147"/>
      <c r="D5" s="147"/>
      <c r="E5" s="227" t="str">
        <f>TOC!C4</f>
        <v>&lt;Insert Name&gt;</v>
      </c>
      <c r="F5" s="227"/>
      <c r="G5" s="227"/>
      <c r="H5" s="227"/>
      <c r="I5" s="227"/>
      <c r="J5" s="227"/>
      <c r="K5" s="227"/>
      <c r="L5" s="228"/>
    </row>
    <row r="6" spans="2:18" ht="15" thickBot="1"/>
    <row r="7" spans="2:18" ht="15.75" customHeight="1" thickBot="1">
      <c r="B7" s="279" t="s">
        <v>61</v>
      </c>
      <c r="C7" s="280"/>
      <c r="D7" s="280"/>
      <c r="E7" s="280"/>
      <c r="F7" s="280"/>
      <c r="G7" s="280"/>
      <c r="H7" s="280"/>
      <c r="I7" s="280"/>
      <c r="J7" s="280"/>
      <c r="K7" s="281"/>
      <c r="L7" s="16"/>
      <c r="Q7"/>
      <c r="R7"/>
    </row>
    <row r="8" spans="2:18" ht="44.1" thickBot="1">
      <c r="B8" s="90"/>
      <c r="C8" s="296" t="s">
        <v>45</v>
      </c>
      <c r="D8" s="297"/>
      <c r="E8" s="208" t="s">
        <v>46</v>
      </c>
      <c r="F8" s="298" t="s">
        <v>47</v>
      </c>
      <c r="G8" s="299"/>
      <c r="H8" s="298" t="s">
        <v>48</v>
      </c>
      <c r="I8" s="299"/>
      <c r="J8" s="298" t="s">
        <v>49</v>
      </c>
      <c r="K8" s="299"/>
      <c r="Q8"/>
      <c r="R8"/>
    </row>
    <row r="9" spans="2:18">
      <c r="B9" s="105" t="s">
        <v>243</v>
      </c>
      <c r="C9" s="148" t="s">
        <v>51</v>
      </c>
      <c r="D9" s="148" t="s">
        <v>52</v>
      </c>
      <c r="E9" s="89" t="s">
        <v>52</v>
      </c>
      <c r="F9" s="89" t="s">
        <v>53</v>
      </c>
      <c r="G9" s="89" t="s">
        <v>54</v>
      </c>
      <c r="H9" s="89" t="s">
        <v>55</v>
      </c>
      <c r="I9" s="89" t="s">
        <v>56</v>
      </c>
      <c r="J9" s="89" t="s">
        <v>57</v>
      </c>
      <c r="K9" s="89" t="s">
        <v>58</v>
      </c>
      <c r="L9" s="4"/>
      <c r="Q9"/>
      <c r="R9"/>
    </row>
    <row r="10" spans="2:18">
      <c r="B10" s="293" t="s">
        <v>244</v>
      </c>
      <c r="C10" s="294"/>
      <c r="D10" s="294"/>
      <c r="E10" s="294"/>
      <c r="F10" s="294"/>
      <c r="G10" s="294"/>
      <c r="H10" s="294"/>
      <c r="I10" s="294"/>
      <c r="J10" s="294"/>
      <c r="K10" s="295"/>
      <c r="L10" s="4"/>
      <c r="Q10"/>
      <c r="R10"/>
    </row>
    <row r="11" spans="2:18">
      <c r="B11" s="56" t="s">
        <v>245</v>
      </c>
      <c r="C11" s="132">
        <v>0</v>
      </c>
      <c r="D11" s="132">
        <v>0</v>
      </c>
      <c r="E11" s="132">
        <v>0</v>
      </c>
      <c r="F11" s="132">
        <v>0</v>
      </c>
      <c r="G11" s="132">
        <v>0</v>
      </c>
      <c r="H11" s="132">
        <v>0</v>
      </c>
      <c r="I11" s="132">
        <v>0</v>
      </c>
      <c r="J11" s="132">
        <v>0</v>
      </c>
      <c r="K11" s="132">
        <v>0</v>
      </c>
      <c r="L11" s="4"/>
      <c r="Q11"/>
      <c r="R11"/>
    </row>
    <row r="12" spans="2:18">
      <c r="B12" s="293" t="s">
        <v>246</v>
      </c>
      <c r="C12" s="294"/>
      <c r="D12" s="294"/>
      <c r="E12" s="294"/>
      <c r="F12" s="294"/>
      <c r="G12" s="294"/>
      <c r="H12" s="294"/>
      <c r="I12" s="294"/>
      <c r="J12" s="294"/>
      <c r="K12" s="295"/>
      <c r="L12" s="4"/>
      <c r="Q12"/>
      <c r="R12"/>
    </row>
    <row r="13" spans="2:18">
      <c r="B13" s="57" t="s">
        <v>247</v>
      </c>
      <c r="C13" s="149"/>
      <c r="D13" s="149"/>
      <c r="E13" s="133">
        <v>0</v>
      </c>
      <c r="F13" s="133">
        <v>0</v>
      </c>
      <c r="G13" s="133">
        <v>0</v>
      </c>
      <c r="H13" s="133">
        <v>0</v>
      </c>
      <c r="I13" s="133">
        <v>0</v>
      </c>
      <c r="J13" s="133">
        <v>0</v>
      </c>
      <c r="K13" s="133">
        <v>0</v>
      </c>
    </row>
    <row r="14" spans="2:18" ht="29.45" thickBot="1">
      <c r="B14" s="58" t="s">
        <v>248</v>
      </c>
      <c r="C14" s="150">
        <f>C11</f>
        <v>0</v>
      </c>
      <c r="D14" s="150">
        <f>D11</f>
        <v>0</v>
      </c>
      <c r="E14" s="134">
        <f>SUM(E11,E13)</f>
        <v>0</v>
      </c>
      <c r="F14" s="134">
        <f t="shared" ref="F14:K14" si="0">SUM(F11,F13)</f>
        <v>0</v>
      </c>
      <c r="G14" s="134">
        <f t="shared" si="0"/>
        <v>0</v>
      </c>
      <c r="H14" s="134">
        <f t="shared" si="0"/>
        <v>0</v>
      </c>
      <c r="I14" s="134">
        <f t="shared" si="0"/>
        <v>0</v>
      </c>
      <c r="J14" s="134">
        <f t="shared" si="0"/>
        <v>0</v>
      </c>
      <c r="K14" s="134">
        <f t="shared" si="0"/>
        <v>0</v>
      </c>
    </row>
  </sheetData>
  <mergeCells count="8">
    <mergeCell ref="E5:L5"/>
    <mergeCell ref="B10:K10"/>
    <mergeCell ref="B12:K12"/>
    <mergeCell ref="B7:K7"/>
    <mergeCell ref="C8:D8"/>
    <mergeCell ref="F8:G8"/>
    <mergeCell ref="H8:I8"/>
    <mergeCell ref="J8:K8"/>
  </mergeCells>
  <printOptions horizontalCentered="1"/>
  <pageMargins left="0.7" right="0.7" top="0.75" bottom="0.75" header="0.3" footer="0.3"/>
  <pageSetup scale="90" fitToHeight="0" orientation="landscape" horizontalDpi="1200" verticalDpi="1200" r:id="rId1"/>
  <headerFooter scaleWithDoc="0">
    <oddHeader xml:space="preserve">&amp;L&amp;"Arial Black,Bold"&amp;K00527B&amp;G&amp;R&amp;"-,Bold"&amp;12&amp;K00527BMedicaid Enterprise Data Solution RFP </oddHeader>
    <oddFooter>&amp;L&amp;"-,Italic"&amp;F
&amp;A&amp;C&amp;"-,Italic"Page &amp;P of &amp;N&amp;R&amp;"-,Italic"Printed: &amp;D  &amp;T</oddFooter>
  </headerFooter>
  <legacyDrawingHF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527B"/>
    <pageSetUpPr fitToPage="1"/>
  </sheetPr>
  <dimension ref="B1:AE70"/>
  <sheetViews>
    <sheetView showGridLines="0" showZeros="0" topLeftCell="A2" zoomScale="160" zoomScaleNormal="160" workbookViewId="0">
      <selection activeCell="C6" sqref="C6"/>
    </sheetView>
  </sheetViews>
  <sheetFormatPr defaultColWidth="8.85546875" defaultRowHeight="14.45"/>
  <cols>
    <col min="1" max="1" width="2.85546875" customWidth="1"/>
    <col min="2" max="2" width="9.42578125" customWidth="1"/>
    <col min="3" max="3" width="12.42578125" customWidth="1"/>
    <col min="4" max="4" width="11.5703125" customWidth="1"/>
    <col min="5" max="5" width="15.85546875" customWidth="1"/>
    <col min="6" max="6" width="12.85546875" customWidth="1"/>
    <col min="7" max="7" width="8.7109375" bestFit="1" customWidth="1"/>
    <col min="8" max="8" width="10.140625" customWidth="1"/>
    <col min="9" max="9" width="14.85546875" customWidth="1"/>
    <col min="10" max="10" width="13.85546875" customWidth="1"/>
    <col min="11" max="11" width="14.42578125" customWidth="1"/>
    <col min="12" max="13" width="11.85546875" customWidth="1"/>
    <col min="14" max="14" width="13.5703125" customWidth="1"/>
    <col min="15" max="15" width="16.42578125" customWidth="1"/>
    <col min="16" max="16" width="15.5703125" customWidth="1"/>
    <col min="17" max="17" width="15.7109375" customWidth="1"/>
    <col min="18" max="18" width="12.7109375" customWidth="1"/>
    <col min="19" max="25" width="11.85546875" customWidth="1"/>
    <col min="26" max="26" width="3.140625" customWidth="1"/>
  </cols>
  <sheetData>
    <row r="1" spans="2:26" hidden="1"/>
    <row r="2" spans="2:26" ht="15" thickBot="1"/>
    <row r="3" spans="2:26" ht="18.600000000000001">
      <c r="B3" s="76" t="str">
        <f>varModuleName</f>
        <v>PRMP MES MMIS Phase III RFP</v>
      </c>
      <c r="C3" s="80"/>
      <c r="D3" s="80"/>
      <c r="E3" s="80"/>
      <c r="F3" s="80"/>
      <c r="G3" s="80"/>
      <c r="H3" s="80"/>
      <c r="I3" s="80"/>
      <c r="J3" s="80"/>
      <c r="K3" s="86"/>
    </row>
    <row r="4" spans="2:26" ht="18.600000000000001">
      <c r="B4" s="78" t="s">
        <v>18</v>
      </c>
      <c r="C4" s="82"/>
      <c r="D4" s="82"/>
      <c r="E4" s="82"/>
      <c r="F4" s="82"/>
      <c r="G4" s="82"/>
      <c r="H4" s="82"/>
      <c r="I4" s="82"/>
      <c r="J4" s="82"/>
      <c r="K4" s="87"/>
    </row>
    <row r="5" spans="2:26" ht="15.95" thickBot="1">
      <c r="B5" s="63" t="s">
        <v>24</v>
      </c>
      <c r="C5" s="227" t="str">
        <f>TOC!C4</f>
        <v>&lt;Insert Name&gt;</v>
      </c>
      <c r="D5" s="227"/>
      <c r="E5" s="227"/>
      <c r="F5" s="227"/>
      <c r="G5" s="227"/>
      <c r="H5" s="227"/>
      <c r="I5" s="227"/>
      <c r="J5" s="227"/>
      <c r="K5" s="228"/>
    </row>
    <row r="6" spans="2:26" ht="15" thickBot="1">
      <c r="U6" s="161"/>
    </row>
    <row r="7" spans="2:26" ht="15" customHeight="1">
      <c r="B7" s="334" t="s">
        <v>249</v>
      </c>
      <c r="C7" s="335"/>
      <c r="D7" s="335"/>
      <c r="E7" s="335"/>
      <c r="F7" s="335"/>
      <c r="G7" s="336"/>
      <c r="H7" s="213"/>
      <c r="I7" s="175"/>
      <c r="J7" s="175"/>
      <c r="K7" s="175"/>
      <c r="L7" s="175"/>
      <c r="M7" s="175"/>
      <c r="N7" s="175"/>
      <c r="O7" s="175"/>
      <c r="P7" s="175"/>
      <c r="Q7" s="175"/>
      <c r="R7" s="175"/>
      <c r="S7" s="175"/>
      <c r="T7" s="175"/>
      <c r="U7" s="175"/>
      <c r="V7" s="175"/>
      <c r="W7" s="175"/>
      <c r="X7" s="173"/>
      <c r="Y7" s="173"/>
      <c r="Z7" s="174"/>
    </row>
    <row r="8" spans="2:26">
      <c r="B8" s="337"/>
      <c r="C8" s="338"/>
      <c r="D8" s="338"/>
      <c r="E8" s="338"/>
      <c r="F8" s="338"/>
      <c r="G8" s="339"/>
      <c r="H8" s="213"/>
      <c r="I8" s="175"/>
      <c r="J8" s="175"/>
      <c r="K8" s="175"/>
      <c r="L8" s="175"/>
      <c r="M8" s="175"/>
      <c r="N8" s="175"/>
      <c r="O8" s="175"/>
      <c r="P8" s="175"/>
      <c r="Q8" s="175"/>
      <c r="R8" s="175"/>
      <c r="S8" s="175"/>
      <c r="T8" s="175"/>
      <c r="U8" s="175"/>
      <c r="V8" s="175"/>
      <c r="W8" s="175"/>
      <c r="X8" s="175"/>
      <c r="Y8" s="175"/>
      <c r="Z8" s="176"/>
    </row>
    <row r="9" spans="2:26" ht="15" thickBot="1">
      <c r="B9" s="340"/>
      <c r="C9" s="341"/>
      <c r="D9" s="341"/>
      <c r="E9" s="341"/>
      <c r="F9" s="341"/>
      <c r="G9" s="342"/>
      <c r="H9" s="213"/>
      <c r="I9" s="175"/>
      <c r="J9" s="175"/>
      <c r="K9" s="175"/>
      <c r="L9" s="175"/>
      <c r="M9" s="175"/>
      <c r="N9" s="175"/>
      <c r="O9" s="175"/>
      <c r="P9" s="175"/>
      <c r="Q9" s="175"/>
      <c r="R9" s="175"/>
      <c r="S9" s="175"/>
      <c r="T9" s="175"/>
      <c r="U9" s="175"/>
      <c r="V9" s="175"/>
      <c r="W9" s="175"/>
      <c r="X9" s="177"/>
      <c r="Y9" s="177"/>
      <c r="Z9" s="178"/>
    </row>
    <row r="10" spans="2:26" ht="15" thickBot="1">
      <c r="B10" s="220"/>
      <c r="C10" s="220"/>
      <c r="D10" s="220"/>
      <c r="E10" s="220"/>
      <c r="F10" s="220"/>
      <c r="G10" s="220"/>
      <c r="H10" s="220"/>
      <c r="I10" s="213"/>
      <c r="J10" s="213"/>
      <c r="K10" s="160"/>
      <c r="L10" s="220"/>
      <c r="M10" s="220"/>
      <c r="N10" s="220"/>
      <c r="O10" s="220"/>
      <c r="P10" s="220"/>
      <c r="Q10" s="220"/>
      <c r="R10" s="220"/>
      <c r="S10" s="220"/>
      <c r="T10" s="220"/>
      <c r="U10" s="220"/>
      <c r="V10" s="220"/>
      <c r="W10" s="220"/>
      <c r="X10" s="220"/>
      <c r="Y10" s="220"/>
      <c r="Z10" s="220"/>
    </row>
    <row r="11" spans="2:26" ht="15.6">
      <c r="B11" s="332" t="s">
        <v>250</v>
      </c>
      <c r="C11" s="333"/>
      <c r="D11" s="333"/>
      <c r="E11" s="333"/>
      <c r="F11" s="333"/>
      <c r="G11" s="333"/>
      <c r="H11" s="333"/>
      <c r="I11" s="333"/>
      <c r="J11" s="333"/>
      <c r="K11" s="333"/>
      <c r="L11" s="333"/>
      <c r="M11" s="333"/>
      <c r="N11" s="333"/>
      <c r="O11" s="333"/>
      <c r="P11" s="333"/>
      <c r="Q11" s="333"/>
      <c r="R11" s="333"/>
      <c r="S11" s="333"/>
      <c r="T11" s="333"/>
      <c r="U11" s="333"/>
    </row>
    <row r="12" spans="2:26" ht="40.5" customHeight="1">
      <c r="B12" s="347" t="s">
        <v>251</v>
      </c>
      <c r="C12" s="348" t="s">
        <v>252</v>
      </c>
      <c r="D12" s="348" t="s">
        <v>253</v>
      </c>
      <c r="E12" s="348" t="s">
        <v>254</v>
      </c>
      <c r="F12" s="349" t="s">
        <v>255</v>
      </c>
      <c r="G12" s="349" t="s">
        <v>256</v>
      </c>
      <c r="H12" s="352" t="s">
        <v>257</v>
      </c>
      <c r="I12" s="350" t="s">
        <v>45</v>
      </c>
      <c r="J12" s="351"/>
      <c r="K12" s="212" t="s">
        <v>46</v>
      </c>
      <c r="L12" s="354" t="s">
        <v>47</v>
      </c>
      <c r="M12" s="355"/>
      <c r="N12" s="354" t="s">
        <v>48</v>
      </c>
      <c r="O12" s="355"/>
      <c r="P12" s="354" t="s">
        <v>49</v>
      </c>
      <c r="Q12" s="355"/>
      <c r="R12" s="330" t="s">
        <v>258</v>
      </c>
      <c r="S12" s="330" t="s">
        <v>259</v>
      </c>
      <c r="T12" s="330" t="s">
        <v>260</v>
      </c>
      <c r="U12" s="331" t="s">
        <v>261</v>
      </c>
    </row>
    <row r="13" spans="2:26" ht="28.15" customHeight="1">
      <c r="B13" s="347"/>
      <c r="C13" s="348"/>
      <c r="D13" s="348"/>
      <c r="E13" s="348"/>
      <c r="F13" s="349"/>
      <c r="G13" s="349"/>
      <c r="H13" s="353"/>
      <c r="I13" s="216" t="s">
        <v>51</v>
      </c>
      <c r="J13" s="216" t="s">
        <v>52</v>
      </c>
      <c r="K13" s="216" t="s">
        <v>52</v>
      </c>
      <c r="L13" s="216" t="s">
        <v>53</v>
      </c>
      <c r="M13" s="216" t="s">
        <v>54</v>
      </c>
      <c r="N13" s="216" t="s">
        <v>55</v>
      </c>
      <c r="O13" s="216" t="s">
        <v>56</v>
      </c>
      <c r="P13" s="216" t="s">
        <v>57</v>
      </c>
      <c r="Q13" s="216" t="s">
        <v>58</v>
      </c>
      <c r="R13" s="330"/>
      <c r="S13" s="330"/>
      <c r="T13" s="330"/>
      <c r="U13" s="331"/>
    </row>
    <row r="14" spans="2:26">
      <c r="B14" s="64">
        <v>1</v>
      </c>
      <c r="C14" s="11"/>
      <c r="D14" s="11"/>
      <c r="E14" s="11"/>
      <c r="F14" s="19"/>
      <c r="G14" s="221"/>
      <c r="H14" s="221"/>
      <c r="I14" s="135">
        <f>IF($H14=1,$G14*$F14,0)</f>
        <v>0</v>
      </c>
      <c r="J14" s="135">
        <f>IF($H14=2,$G14*$F14,0)</f>
        <v>0</v>
      </c>
      <c r="K14" s="19">
        <v>0</v>
      </c>
      <c r="L14" s="19">
        <v>0</v>
      </c>
      <c r="M14" s="19">
        <v>0</v>
      </c>
      <c r="N14" s="19">
        <v>0</v>
      </c>
      <c r="O14" s="19">
        <v>0</v>
      </c>
      <c r="P14" s="19">
        <v>0</v>
      </c>
      <c r="Q14" s="19">
        <v>0</v>
      </c>
      <c r="R14" s="135">
        <f t="shared" ref="R14:R23" si="0">SUM(K14:Q14)</f>
        <v>0</v>
      </c>
      <c r="S14" s="18">
        <f>SUM(I14,J14,R14)</f>
        <v>0</v>
      </c>
      <c r="T14" s="19">
        <v>0</v>
      </c>
      <c r="U14" s="136">
        <f>SUM(S14-T14)</f>
        <v>0</v>
      </c>
    </row>
    <row r="15" spans="2:26">
      <c r="B15" s="64">
        <v>2</v>
      </c>
      <c r="C15" s="11"/>
      <c r="D15" s="11"/>
      <c r="E15" s="11"/>
      <c r="F15" s="19">
        <v>0</v>
      </c>
      <c r="G15" s="221"/>
      <c r="H15" s="221"/>
      <c r="I15" s="135">
        <f t="shared" ref="I15:I23" si="1">IF($H15=1,$G15*$F15,0)</f>
        <v>0</v>
      </c>
      <c r="J15" s="135">
        <f t="shared" ref="J15:J23" si="2">IF($H15=2,$G15*$F15,0)</f>
        <v>0</v>
      </c>
      <c r="K15" s="19">
        <v>0</v>
      </c>
      <c r="L15" s="19">
        <v>0</v>
      </c>
      <c r="M15" s="19">
        <v>0</v>
      </c>
      <c r="N15" s="19">
        <v>0</v>
      </c>
      <c r="O15" s="19">
        <v>0</v>
      </c>
      <c r="P15" s="19">
        <v>0</v>
      </c>
      <c r="Q15" s="19">
        <v>0</v>
      </c>
      <c r="R15" s="135">
        <f t="shared" si="0"/>
        <v>0</v>
      </c>
      <c r="S15" s="18">
        <f t="shared" ref="S15:S23" si="3">SUM(I15,J15,R15)</f>
        <v>0</v>
      </c>
      <c r="T15" s="19">
        <v>0</v>
      </c>
      <c r="U15" s="136">
        <f t="shared" ref="U15:U23" si="4">SUM(S15-T15)</f>
        <v>0</v>
      </c>
    </row>
    <row r="16" spans="2:26">
      <c r="B16" s="64">
        <v>3</v>
      </c>
      <c r="C16" s="11"/>
      <c r="D16" s="11"/>
      <c r="E16" s="11"/>
      <c r="F16" s="19">
        <v>0</v>
      </c>
      <c r="G16" s="221"/>
      <c r="H16" s="221"/>
      <c r="I16" s="135">
        <f t="shared" si="1"/>
        <v>0</v>
      </c>
      <c r="J16" s="135">
        <f t="shared" si="2"/>
        <v>0</v>
      </c>
      <c r="K16" s="19">
        <v>0</v>
      </c>
      <c r="L16" s="19">
        <v>0</v>
      </c>
      <c r="M16" s="19">
        <v>0</v>
      </c>
      <c r="N16" s="19">
        <v>0</v>
      </c>
      <c r="O16" s="19">
        <v>0</v>
      </c>
      <c r="P16" s="19">
        <v>0</v>
      </c>
      <c r="Q16" s="19">
        <v>0</v>
      </c>
      <c r="R16" s="135">
        <f t="shared" si="0"/>
        <v>0</v>
      </c>
      <c r="S16" s="18">
        <f t="shared" si="3"/>
        <v>0</v>
      </c>
      <c r="T16" s="19">
        <v>0</v>
      </c>
      <c r="U16" s="136">
        <f t="shared" si="4"/>
        <v>0</v>
      </c>
    </row>
    <row r="17" spans="2:31">
      <c r="B17" s="64">
        <v>4</v>
      </c>
      <c r="C17" s="11"/>
      <c r="D17" s="11"/>
      <c r="E17" s="11"/>
      <c r="F17" s="19">
        <v>0</v>
      </c>
      <c r="G17" s="221"/>
      <c r="H17" s="221"/>
      <c r="I17" s="135">
        <f t="shared" si="1"/>
        <v>0</v>
      </c>
      <c r="J17" s="135">
        <f t="shared" si="2"/>
        <v>0</v>
      </c>
      <c r="K17" s="19">
        <v>0</v>
      </c>
      <c r="L17" s="19">
        <v>0</v>
      </c>
      <c r="M17" s="19">
        <v>0</v>
      </c>
      <c r="N17" s="19">
        <v>0</v>
      </c>
      <c r="O17" s="19">
        <v>0</v>
      </c>
      <c r="P17" s="19">
        <v>0</v>
      </c>
      <c r="Q17" s="19">
        <v>0</v>
      </c>
      <c r="R17" s="135">
        <f t="shared" si="0"/>
        <v>0</v>
      </c>
      <c r="S17" s="18">
        <f t="shared" si="3"/>
        <v>0</v>
      </c>
      <c r="T17" s="19">
        <v>0</v>
      </c>
      <c r="U17" s="136">
        <f t="shared" si="4"/>
        <v>0</v>
      </c>
    </row>
    <row r="18" spans="2:31">
      <c r="B18" s="64">
        <v>5</v>
      </c>
      <c r="C18" s="11"/>
      <c r="D18" s="11"/>
      <c r="E18" s="11"/>
      <c r="F18" s="19">
        <v>0</v>
      </c>
      <c r="G18" s="221"/>
      <c r="H18" s="221"/>
      <c r="I18" s="135">
        <f t="shared" si="1"/>
        <v>0</v>
      </c>
      <c r="J18" s="135">
        <f t="shared" si="2"/>
        <v>0</v>
      </c>
      <c r="K18" s="19">
        <v>0</v>
      </c>
      <c r="L18" s="19">
        <v>0</v>
      </c>
      <c r="M18" s="19">
        <v>0</v>
      </c>
      <c r="N18" s="19">
        <v>0</v>
      </c>
      <c r="O18" s="19">
        <v>0</v>
      </c>
      <c r="P18" s="19">
        <v>0</v>
      </c>
      <c r="Q18" s="19">
        <v>0</v>
      </c>
      <c r="R18" s="135">
        <f t="shared" si="0"/>
        <v>0</v>
      </c>
      <c r="S18" s="18">
        <f t="shared" si="3"/>
        <v>0</v>
      </c>
      <c r="T18" s="19">
        <v>0</v>
      </c>
      <c r="U18" s="136">
        <f t="shared" si="4"/>
        <v>0</v>
      </c>
    </row>
    <row r="19" spans="2:31">
      <c r="B19" s="64">
        <v>6</v>
      </c>
      <c r="C19" s="11"/>
      <c r="D19" s="11"/>
      <c r="E19" s="11"/>
      <c r="F19" s="19">
        <v>0</v>
      </c>
      <c r="G19" s="221"/>
      <c r="H19" s="221"/>
      <c r="I19" s="135">
        <f t="shared" si="1"/>
        <v>0</v>
      </c>
      <c r="J19" s="135">
        <f t="shared" si="2"/>
        <v>0</v>
      </c>
      <c r="K19" s="19">
        <v>0</v>
      </c>
      <c r="L19" s="19">
        <v>0</v>
      </c>
      <c r="M19" s="19">
        <v>0</v>
      </c>
      <c r="N19" s="19">
        <v>0</v>
      </c>
      <c r="O19" s="19">
        <v>0</v>
      </c>
      <c r="P19" s="19">
        <v>0</v>
      </c>
      <c r="Q19" s="19">
        <v>0</v>
      </c>
      <c r="R19" s="135">
        <f t="shared" si="0"/>
        <v>0</v>
      </c>
      <c r="S19" s="18">
        <f t="shared" si="3"/>
        <v>0</v>
      </c>
      <c r="T19" s="19">
        <v>0</v>
      </c>
      <c r="U19" s="136">
        <f t="shared" si="4"/>
        <v>0</v>
      </c>
    </row>
    <row r="20" spans="2:31">
      <c r="B20" s="64">
        <v>7</v>
      </c>
      <c r="C20" s="11"/>
      <c r="D20" s="11"/>
      <c r="E20" s="11"/>
      <c r="F20" s="19">
        <v>0</v>
      </c>
      <c r="G20" s="221"/>
      <c r="H20" s="221"/>
      <c r="I20" s="135">
        <f t="shared" si="1"/>
        <v>0</v>
      </c>
      <c r="J20" s="135">
        <f t="shared" si="2"/>
        <v>0</v>
      </c>
      <c r="K20" s="19">
        <v>0</v>
      </c>
      <c r="L20" s="19">
        <v>0</v>
      </c>
      <c r="M20" s="19">
        <v>0</v>
      </c>
      <c r="N20" s="19">
        <v>0</v>
      </c>
      <c r="O20" s="19">
        <v>0</v>
      </c>
      <c r="P20" s="19">
        <v>0</v>
      </c>
      <c r="Q20" s="19">
        <v>0</v>
      </c>
      <c r="R20" s="135">
        <f t="shared" si="0"/>
        <v>0</v>
      </c>
      <c r="S20" s="18">
        <f t="shared" si="3"/>
        <v>0</v>
      </c>
      <c r="T20" s="19">
        <v>0</v>
      </c>
      <c r="U20" s="136">
        <f t="shared" si="4"/>
        <v>0</v>
      </c>
    </row>
    <row r="21" spans="2:31">
      <c r="B21" s="64">
        <v>8</v>
      </c>
      <c r="C21" s="11"/>
      <c r="D21" s="11"/>
      <c r="E21" s="11"/>
      <c r="F21" s="19">
        <v>0</v>
      </c>
      <c r="G21" s="221"/>
      <c r="H21" s="221"/>
      <c r="I21" s="135">
        <f t="shared" si="1"/>
        <v>0</v>
      </c>
      <c r="J21" s="135">
        <f t="shared" si="2"/>
        <v>0</v>
      </c>
      <c r="K21" s="19">
        <v>0</v>
      </c>
      <c r="L21" s="19">
        <v>0</v>
      </c>
      <c r="M21" s="19">
        <v>0</v>
      </c>
      <c r="N21" s="19">
        <v>0</v>
      </c>
      <c r="O21" s="19">
        <v>0</v>
      </c>
      <c r="P21" s="19">
        <v>0</v>
      </c>
      <c r="Q21" s="19">
        <v>0</v>
      </c>
      <c r="R21" s="135">
        <f t="shared" si="0"/>
        <v>0</v>
      </c>
      <c r="S21" s="18">
        <f t="shared" si="3"/>
        <v>0</v>
      </c>
      <c r="T21" s="19">
        <v>0</v>
      </c>
      <c r="U21" s="136">
        <f t="shared" si="4"/>
        <v>0</v>
      </c>
    </row>
    <row r="22" spans="2:31">
      <c r="B22" s="64">
        <v>9</v>
      </c>
      <c r="C22" s="11"/>
      <c r="D22" s="11"/>
      <c r="E22" s="11"/>
      <c r="F22" s="19">
        <v>0</v>
      </c>
      <c r="G22" s="221"/>
      <c r="H22" s="221"/>
      <c r="I22" s="135">
        <f t="shared" si="1"/>
        <v>0</v>
      </c>
      <c r="J22" s="135">
        <f t="shared" si="2"/>
        <v>0</v>
      </c>
      <c r="K22" s="19">
        <v>0</v>
      </c>
      <c r="L22" s="19">
        <v>0</v>
      </c>
      <c r="M22" s="19">
        <v>0</v>
      </c>
      <c r="N22" s="19">
        <v>0</v>
      </c>
      <c r="O22" s="19">
        <v>0</v>
      </c>
      <c r="P22" s="19">
        <v>0</v>
      </c>
      <c r="Q22" s="19">
        <v>0</v>
      </c>
      <c r="R22" s="135">
        <f t="shared" si="0"/>
        <v>0</v>
      </c>
      <c r="S22" s="18">
        <f t="shared" si="3"/>
        <v>0</v>
      </c>
      <c r="T22" s="19">
        <v>0</v>
      </c>
      <c r="U22" s="136">
        <f t="shared" si="4"/>
        <v>0</v>
      </c>
    </row>
    <row r="23" spans="2:31">
      <c r="B23" s="64">
        <v>10</v>
      </c>
      <c r="C23" s="11"/>
      <c r="D23" s="11"/>
      <c r="E23" s="11"/>
      <c r="F23" s="19">
        <v>0</v>
      </c>
      <c r="G23" s="221"/>
      <c r="H23" s="221"/>
      <c r="I23" s="135">
        <f t="shared" si="1"/>
        <v>0</v>
      </c>
      <c r="J23" s="135">
        <f t="shared" si="2"/>
        <v>0</v>
      </c>
      <c r="K23" s="19">
        <v>0</v>
      </c>
      <c r="L23" s="19">
        <v>0</v>
      </c>
      <c r="M23" s="19">
        <v>0</v>
      </c>
      <c r="N23" s="19">
        <v>0</v>
      </c>
      <c r="O23" s="19">
        <v>0</v>
      </c>
      <c r="P23" s="19">
        <v>0</v>
      </c>
      <c r="Q23" s="19">
        <v>0</v>
      </c>
      <c r="R23" s="135">
        <f t="shared" si="0"/>
        <v>0</v>
      </c>
      <c r="S23" s="18">
        <f t="shared" si="3"/>
        <v>0</v>
      </c>
      <c r="T23" s="19">
        <v>0</v>
      </c>
      <c r="U23" s="136">
        <f t="shared" si="4"/>
        <v>0</v>
      </c>
    </row>
    <row r="24" spans="2:31" ht="15" thickBot="1">
      <c r="B24" s="344" t="s">
        <v>262</v>
      </c>
      <c r="C24" s="345"/>
      <c r="D24" s="345"/>
      <c r="E24" s="345"/>
      <c r="F24" s="345"/>
      <c r="G24" s="346"/>
      <c r="H24" s="210"/>
      <c r="I24" s="137">
        <f>SUM(I14:I23)</f>
        <v>0</v>
      </c>
      <c r="J24" s="137">
        <f>SUM(J14:J23)</f>
        <v>0</v>
      </c>
      <c r="K24" s="138">
        <f>SUM(K14:K23)</f>
        <v>0</v>
      </c>
      <c r="L24" s="138">
        <f t="shared" ref="L24:Q24" si="5">SUM(L14:L23)</f>
        <v>0</v>
      </c>
      <c r="M24" s="138">
        <f t="shared" si="5"/>
        <v>0</v>
      </c>
      <c r="N24" s="138">
        <f t="shared" si="5"/>
        <v>0</v>
      </c>
      <c r="O24" s="138">
        <f t="shared" si="5"/>
        <v>0</v>
      </c>
      <c r="P24" s="138">
        <f t="shared" si="5"/>
        <v>0</v>
      </c>
      <c r="Q24" s="138">
        <f t="shared" si="5"/>
        <v>0</v>
      </c>
      <c r="R24" s="139">
        <f>SUM(R14:R23)</f>
        <v>0</v>
      </c>
      <c r="S24" s="139">
        <f>SUM(S14:S23)</f>
        <v>0</v>
      </c>
      <c r="T24" s="139">
        <f t="shared" ref="T24:U24" si="6">SUM(T14:T23)</f>
        <v>0</v>
      </c>
      <c r="U24" s="140">
        <f t="shared" si="6"/>
        <v>0</v>
      </c>
    </row>
    <row r="27" spans="2:31" ht="15" thickBot="1"/>
    <row r="28" spans="2:31" ht="15.6">
      <c r="B28" s="332" t="s">
        <v>263</v>
      </c>
      <c r="C28" s="333"/>
      <c r="D28" s="333"/>
      <c r="E28" s="333"/>
      <c r="F28" s="333"/>
      <c r="G28" s="333"/>
      <c r="H28" s="333"/>
      <c r="I28" s="333"/>
      <c r="J28" s="333"/>
      <c r="K28" s="333"/>
      <c r="L28" s="333"/>
      <c r="M28" s="333"/>
      <c r="N28" s="333"/>
      <c r="O28" s="333"/>
      <c r="P28" s="333"/>
      <c r="Q28" s="333"/>
      <c r="R28" s="333"/>
      <c r="S28" s="333"/>
      <c r="T28" s="333"/>
      <c r="U28" s="333"/>
      <c r="V28" s="333"/>
      <c r="W28" s="333"/>
      <c r="X28" s="333"/>
      <c r="Y28" s="333"/>
      <c r="Z28" s="333"/>
      <c r="AA28" s="333"/>
      <c r="AB28" s="333"/>
      <c r="AC28" s="333"/>
      <c r="AD28" s="343"/>
    </row>
    <row r="29" spans="2:31" ht="30" customHeight="1">
      <c r="B29" s="65" t="s">
        <v>251</v>
      </c>
      <c r="C29" s="214" t="s">
        <v>264</v>
      </c>
      <c r="D29" s="214" t="s">
        <v>253</v>
      </c>
      <c r="E29" s="214" t="s">
        <v>254</v>
      </c>
      <c r="F29" s="323" t="s">
        <v>265</v>
      </c>
      <c r="G29" s="323"/>
      <c r="H29" s="323"/>
      <c r="I29" s="323"/>
      <c r="J29" s="215"/>
      <c r="K29" s="324" t="s">
        <v>266</v>
      </c>
      <c r="L29" s="324"/>
      <c r="M29" s="324" t="s">
        <v>267</v>
      </c>
      <c r="N29" s="324"/>
      <c r="O29" s="214" t="s">
        <v>268</v>
      </c>
      <c r="P29" s="323" t="s">
        <v>269</v>
      </c>
      <c r="Q29" s="323"/>
      <c r="R29" s="323"/>
      <c r="S29" s="323"/>
      <c r="T29" s="324" t="s">
        <v>270</v>
      </c>
      <c r="U29" s="324"/>
      <c r="V29" s="325" t="s">
        <v>271</v>
      </c>
      <c r="W29" s="326"/>
      <c r="X29" s="326"/>
      <c r="Y29" s="326"/>
      <c r="Z29" s="326"/>
      <c r="AA29" s="326"/>
      <c r="AB29" s="327"/>
      <c r="AC29" s="328" t="s">
        <v>272</v>
      </c>
      <c r="AD29" s="329"/>
      <c r="AE29" s="17"/>
    </row>
    <row r="30" spans="2:31">
      <c r="B30" s="64">
        <v>1</v>
      </c>
      <c r="C30" s="11"/>
      <c r="D30" s="11"/>
      <c r="E30" s="11"/>
      <c r="F30" s="312"/>
      <c r="G30" s="317"/>
      <c r="H30" s="317"/>
      <c r="I30" s="318"/>
      <c r="J30" s="217"/>
      <c r="K30" s="312"/>
      <c r="L30" s="318"/>
      <c r="M30" s="312"/>
      <c r="N30" s="318"/>
      <c r="O30" s="11"/>
      <c r="P30" s="312"/>
      <c r="Q30" s="317"/>
      <c r="R30" s="317"/>
      <c r="S30" s="318"/>
      <c r="T30" s="312"/>
      <c r="U30" s="318"/>
      <c r="V30" s="312"/>
      <c r="W30" s="317"/>
      <c r="X30" s="317"/>
      <c r="Y30" s="317"/>
      <c r="Z30" s="317"/>
      <c r="AA30" s="317"/>
      <c r="AB30" s="318"/>
      <c r="AC30" s="312"/>
      <c r="AD30" s="313"/>
    </row>
    <row r="31" spans="2:31">
      <c r="B31" s="64">
        <v>2</v>
      </c>
      <c r="C31" s="11"/>
      <c r="D31" s="11"/>
      <c r="E31" s="11"/>
      <c r="F31" s="320"/>
      <c r="G31" s="321"/>
      <c r="H31" s="321"/>
      <c r="I31" s="322"/>
      <c r="J31" s="219"/>
      <c r="K31" s="312"/>
      <c r="L31" s="318"/>
      <c r="M31" s="312"/>
      <c r="N31" s="318"/>
      <c r="O31" s="11"/>
      <c r="P31" s="312"/>
      <c r="Q31" s="317"/>
      <c r="R31" s="317"/>
      <c r="S31" s="318"/>
      <c r="T31" s="312"/>
      <c r="U31" s="318"/>
      <c r="V31" s="312"/>
      <c r="W31" s="317"/>
      <c r="X31" s="317"/>
      <c r="Y31" s="317"/>
      <c r="Z31" s="317"/>
      <c r="AA31" s="317"/>
      <c r="AB31" s="318"/>
      <c r="AC31" s="312"/>
      <c r="AD31" s="313"/>
    </row>
    <row r="32" spans="2:31">
      <c r="B32" s="64">
        <v>3</v>
      </c>
      <c r="C32" s="11"/>
      <c r="D32" s="11"/>
      <c r="E32" s="11"/>
      <c r="F32" s="312"/>
      <c r="G32" s="317"/>
      <c r="H32" s="317"/>
      <c r="I32" s="318"/>
      <c r="J32" s="217"/>
      <c r="K32" s="312"/>
      <c r="L32" s="318"/>
      <c r="M32" s="312"/>
      <c r="N32" s="318"/>
      <c r="O32" s="11"/>
      <c r="P32" s="312"/>
      <c r="Q32" s="317"/>
      <c r="R32" s="317"/>
      <c r="S32" s="318"/>
      <c r="T32" s="312"/>
      <c r="U32" s="318"/>
      <c r="V32" s="312"/>
      <c r="W32" s="317"/>
      <c r="X32" s="317"/>
      <c r="Y32" s="317"/>
      <c r="Z32" s="317"/>
      <c r="AA32" s="317"/>
      <c r="AB32" s="318"/>
      <c r="AC32" s="312"/>
      <c r="AD32" s="313"/>
    </row>
    <row r="33" spans="2:30">
      <c r="B33" s="64">
        <v>4</v>
      </c>
      <c r="C33" s="11"/>
      <c r="D33" s="11"/>
      <c r="E33" s="11"/>
      <c r="F33" s="312"/>
      <c r="G33" s="317"/>
      <c r="H33" s="317"/>
      <c r="I33" s="318"/>
      <c r="J33" s="217"/>
      <c r="K33" s="312"/>
      <c r="L33" s="318"/>
      <c r="M33" s="312"/>
      <c r="N33" s="318"/>
      <c r="O33" s="11"/>
      <c r="P33" s="312"/>
      <c r="Q33" s="317"/>
      <c r="R33" s="317"/>
      <c r="S33" s="318"/>
      <c r="T33" s="312"/>
      <c r="U33" s="318"/>
      <c r="V33" s="312"/>
      <c r="W33" s="317"/>
      <c r="X33" s="317"/>
      <c r="Y33" s="317"/>
      <c r="Z33" s="317"/>
      <c r="AA33" s="317"/>
      <c r="AB33" s="318"/>
      <c r="AC33" s="312"/>
      <c r="AD33" s="313"/>
    </row>
    <row r="34" spans="2:30">
      <c r="B34" s="64">
        <v>5</v>
      </c>
      <c r="C34" s="11"/>
      <c r="D34" s="11"/>
      <c r="E34" s="11"/>
      <c r="F34" s="312"/>
      <c r="G34" s="317"/>
      <c r="H34" s="317"/>
      <c r="I34" s="318"/>
      <c r="J34" s="217"/>
      <c r="K34" s="312"/>
      <c r="L34" s="318"/>
      <c r="M34" s="312"/>
      <c r="N34" s="318"/>
      <c r="O34" s="11"/>
      <c r="P34" s="312"/>
      <c r="Q34" s="317"/>
      <c r="R34" s="317"/>
      <c r="S34" s="318"/>
      <c r="T34" s="312"/>
      <c r="U34" s="318"/>
      <c r="V34" s="312"/>
      <c r="W34" s="317"/>
      <c r="X34" s="317"/>
      <c r="Y34" s="317"/>
      <c r="Z34" s="317"/>
      <c r="AA34" s="317"/>
      <c r="AB34" s="318"/>
      <c r="AC34" s="312"/>
      <c r="AD34" s="313"/>
    </row>
    <row r="35" spans="2:30">
      <c r="B35" s="64">
        <v>6</v>
      </c>
      <c r="C35" s="11"/>
      <c r="D35" s="11"/>
      <c r="E35" s="11"/>
      <c r="F35" s="312"/>
      <c r="G35" s="317"/>
      <c r="H35" s="317"/>
      <c r="I35" s="318"/>
      <c r="J35" s="217"/>
      <c r="K35" s="312"/>
      <c r="L35" s="318"/>
      <c r="M35" s="312"/>
      <c r="N35" s="318"/>
      <c r="O35" s="11"/>
      <c r="P35" s="312"/>
      <c r="Q35" s="317"/>
      <c r="R35" s="317"/>
      <c r="S35" s="318"/>
      <c r="T35" s="312"/>
      <c r="U35" s="318"/>
      <c r="V35" s="312"/>
      <c r="W35" s="317"/>
      <c r="X35" s="317"/>
      <c r="Y35" s="317"/>
      <c r="Z35" s="317"/>
      <c r="AA35" s="317"/>
      <c r="AB35" s="318"/>
      <c r="AC35" s="312"/>
      <c r="AD35" s="313"/>
    </row>
    <row r="36" spans="2:30">
      <c r="B36" s="64">
        <v>7</v>
      </c>
      <c r="C36" s="11"/>
      <c r="D36" s="11"/>
      <c r="E36" s="11"/>
      <c r="F36" s="312"/>
      <c r="G36" s="317"/>
      <c r="H36" s="317"/>
      <c r="I36" s="318"/>
      <c r="J36" s="217"/>
      <c r="K36" s="312"/>
      <c r="L36" s="318"/>
      <c r="M36" s="312"/>
      <c r="N36" s="318"/>
      <c r="O36" s="11"/>
      <c r="P36" s="312"/>
      <c r="Q36" s="317"/>
      <c r="R36" s="317"/>
      <c r="S36" s="318"/>
      <c r="T36" s="312"/>
      <c r="U36" s="318"/>
      <c r="V36" s="312"/>
      <c r="W36" s="317"/>
      <c r="X36" s="317"/>
      <c r="Y36" s="317"/>
      <c r="Z36" s="317"/>
      <c r="AA36" s="317"/>
      <c r="AB36" s="318"/>
      <c r="AC36" s="312"/>
      <c r="AD36" s="313"/>
    </row>
    <row r="37" spans="2:30">
      <c r="B37" s="64">
        <v>8</v>
      </c>
      <c r="C37" s="11"/>
      <c r="D37" s="11"/>
      <c r="E37" s="11"/>
      <c r="F37" s="312"/>
      <c r="G37" s="317"/>
      <c r="H37" s="317"/>
      <c r="I37" s="318"/>
      <c r="J37" s="217"/>
      <c r="K37" s="312"/>
      <c r="L37" s="318"/>
      <c r="M37" s="312"/>
      <c r="N37" s="318"/>
      <c r="O37" s="11"/>
      <c r="P37" s="312"/>
      <c r="Q37" s="317"/>
      <c r="R37" s="317"/>
      <c r="S37" s="318"/>
      <c r="T37" s="312"/>
      <c r="U37" s="318"/>
      <c r="V37" s="312"/>
      <c r="W37" s="317"/>
      <c r="X37" s="317"/>
      <c r="Y37" s="317"/>
      <c r="Z37" s="317"/>
      <c r="AA37" s="317"/>
      <c r="AB37" s="318"/>
      <c r="AC37" s="312"/>
      <c r="AD37" s="313"/>
    </row>
    <row r="38" spans="2:30">
      <c r="B38" s="64">
        <v>9</v>
      </c>
      <c r="C38" s="11"/>
      <c r="D38" s="11"/>
      <c r="E38" s="11"/>
      <c r="F38" s="312"/>
      <c r="G38" s="317"/>
      <c r="H38" s="317"/>
      <c r="I38" s="318"/>
      <c r="J38" s="217"/>
      <c r="K38" s="312"/>
      <c r="L38" s="318"/>
      <c r="M38" s="312"/>
      <c r="N38" s="318"/>
      <c r="O38" s="11"/>
      <c r="P38" s="312"/>
      <c r="Q38" s="317"/>
      <c r="R38" s="317"/>
      <c r="S38" s="318"/>
      <c r="T38" s="312"/>
      <c r="U38" s="318"/>
      <c r="V38" s="312"/>
      <c r="W38" s="317"/>
      <c r="X38" s="317"/>
      <c r="Y38" s="317"/>
      <c r="Z38" s="317"/>
      <c r="AA38" s="317"/>
      <c r="AB38" s="318"/>
      <c r="AC38" s="312"/>
      <c r="AD38" s="313"/>
    </row>
    <row r="39" spans="2:30" ht="15" thickBot="1">
      <c r="B39" s="66">
        <v>10</v>
      </c>
      <c r="C39" s="67"/>
      <c r="D39" s="67"/>
      <c r="E39" s="67"/>
      <c r="F39" s="314"/>
      <c r="G39" s="319"/>
      <c r="H39" s="319"/>
      <c r="I39" s="316"/>
      <c r="J39" s="218"/>
      <c r="K39" s="314"/>
      <c r="L39" s="316"/>
      <c r="M39" s="314"/>
      <c r="N39" s="316"/>
      <c r="O39" s="67"/>
      <c r="P39" s="314"/>
      <c r="Q39" s="319"/>
      <c r="R39" s="319"/>
      <c r="S39" s="316"/>
      <c r="T39" s="314"/>
      <c r="U39" s="316"/>
      <c r="V39" s="314"/>
      <c r="W39" s="319"/>
      <c r="X39" s="319"/>
      <c r="Y39" s="319"/>
      <c r="Z39" s="319"/>
      <c r="AA39" s="319"/>
      <c r="AB39" s="316"/>
      <c r="AC39" s="314"/>
      <c r="AD39" s="315"/>
    </row>
    <row r="41" spans="2:30">
      <c r="B41" s="300" t="s">
        <v>42</v>
      </c>
      <c r="C41" s="301"/>
      <c r="D41" s="301"/>
      <c r="E41" s="301"/>
      <c r="F41" s="301"/>
      <c r="G41" s="301"/>
      <c r="H41" s="301"/>
      <c r="I41" s="301"/>
      <c r="J41" s="301"/>
      <c r="K41" s="301"/>
      <c r="L41" s="301"/>
      <c r="M41" s="301"/>
      <c r="N41" s="302"/>
    </row>
    <row r="42" spans="2:30" ht="15" customHeight="1">
      <c r="B42" s="303" t="s">
        <v>273</v>
      </c>
      <c r="C42" s="304"/>
      <c r="D42" s="304"/>
      <c r="E42" s="304"/>
      <c r="F42" s="304"/>
      <c r="G42" s="304"/>
      <c r="H42" s="304"/>
      <c r="I42" s="304"/>
      <c r="J42" s="304"/>
      <c r="K42" s="304"/>
      <c r="L42" s="304"/>
      <c r="M42" s="304"/>
      <c r="N42" s="305"/>
    </row>
    <row r="43" spans="2:30">
      <c r="B43" s="306"/>
      <c r="C43" s="307"/>
      <c r="D43" s="307"/>
      <c r="E43" s="307"/>
      <c r="F43" s="307"/>
      <c r="G43" s="307"/>
      <c r="H43" s="307"/>
      <c r="I43" s="307"/>
      <c r="J43" s="307"/>
      <c r="K43" s="307"/>
      <c r="L43" s="307"/>
      <c r="M43" s="307"/>
      <c r="N43" s="308"/>
    </row>
    <row r="44" spans="2:30">
      <c r="B44" s="306"/>
      <c r="C44" s="307"/>
      <c r="D44" s="307"/>
      <c r="E44" s="307"/>
      <c r="F44" s="307"/>
      <c r="G44" s="307"/>
      <c r="H44" s="307"/>
      <c r="I44" s="307"/>
      <c r="J44" s="307"/>
      <c r="K44" s="307"/>
      <c r="L44" s="307"/>
      <c r="M44" s="307"/>
      <c r="N44" s="308"/>
    </row>
    <row r="45" spans="2:30">
      <c r="B45" s="306"/>
      <c r="C45" s="307"/>
      <c r="D45" s="307"/>
      <c r="E45" s="307"/>
      <c r="F45" s="307"/>
      <c r="G45" s="307"/>
      <c r="H45" s="307"/>
      <c r="I45" s="307"/>
      <c r="J45" s="307"/>
      <c r="K45" s="307"/>
      <c r="L45" s="307"/>
      <c r="M45" s="307"/>
      <c r="N45" s="308"/>
    </row>
    <row r="46" spans="2:30">
      <c r="B46" s="306"/>
      <c r="C46" s="307"/>
      <c r="D46" s="307"/>
      <c r="E46" s="307"/>
      <c r="F46" s="307"/>
      <c r="G46" s="307"/>
      <c r="H46" s="307"/>
      <c r="I46" s="307"/>
      <c r="J46" s="307"/>
      <c r="K46" s="307"/>
      <c r="L46" s="307"/>
      <c r="M46" s="307"/>
      <c r="N46" s="308"/>
    </row>
    <row r="47" spans="2:30">
      <c r="B47" s="306"/>
      <c r="C47" s="307"/>
      <c r="D47" s="307"/>
      <c r="E47" s="307"/>
      <c r="F47" s="307"/>
      <c r="G47" s="307"/>
      <c r="H47" s="307"/>
      <c r="I47" s="307"/>
      <c r="J47" s="307"/>
      <c r="K47" s="307"/>
      <c r="L47" s="307"/>
      <c r="M47" s="307"/>
      <c r="N47" s="308"/>
    </row>
    <row r="48" spans="2:30">
      <c r="B48" s="306"/>
      <c r="C48" s="307"/>
      <c r="D48" s="307"/>
      <c r="E48" s="307"/>
      <c r="F48" s="307"/>
      <c r="G48" s="307"/>
      <c r="H48" s="307"/>
      <c r="I48" s="307"/>
      <c r="J48" s="307"/>
      <c r="K48" s="307"/>
      <c r="L48" s="307"/>
      <c r="M48" s="307"/>
      <c r="N48" s="308"/>
    </row>
    <row r="49" spans="2:14">
      <c r="B49" s="306"/>
      <c r="C49" s="307"/>
      <c r="D49" s="307"/>
      <c r="E49" s="307"/>
      <c r="F49" s="307"/>
      <c r="G49" s="307"/>
      <c r="H49" s="307"/>
      <c r="I49" s="307"/>
      <c r="J49" s="307"/>
      <c r="K49" s="307"/>
      <c r="L49" s="307"/>
      <c r="M49" s="307"/>
      <c r="N49" s="308"/>
    </row>
    <row r="50" spans="2:14">
      <c r="B50" s="306"/>
      <c r="C50" s="307"/>
      <c r="D50" s="307"/>
      <c r="E50" s="307"/>
      <c r="F50" s="307"/>
      <c r="G50" s="307"/>
      <c r="H50" s="307"/>
      <c r="I50" s="307"/>
      <c r="J50" s="307"/>
      <c r="K50" s="307"/>
      <c r="L50" s="307"/>
      <c r="M50" s="307"/>
      <c r="N50" s="308"/>
    </row>
    <row r="51" spans="2:14">
      <c r="B51" s="306"/>
      <c r="C51" s="307"/>
      <c r="D51" s="307"/>
      <c r="E51" s="307"/>
      <c r="F51" s="307"/>
      <c r="G51" s="307"/>
      <c r="H51" s="307"/>
      <c r="I51" s="307"/>
      <c r="J51" s="307"/>
      <c r="K51" s="307"/>
      <c r="L51" s="307"/>
      <c r="M51" s="307"/>
      <c r="N51" s="308"/>
    </row>
    <row r="52" spans="2:14">
      <c r="B52" s="306"/>
      <c r="C52" s="307"/>
      <c r="D52" s="307"/>
      <c r="E52" s="307"/>
      <c r="F52" s="307"/>
      <c r="G52" s="307"/>
      <c r="H52" s="307"/>
      <c r="I52" s="307"/>
      <c r="J52" s="307"/>
      <c r="K52" s="307"/>
      <c r="L52" s="307"/>
      <c r="M52" s="307"/>
      <c r="N52" s="308"/>
    </row>
    <row r="53" spans="2:14">
      <c r="B53" s="306"/>
      <c r="C53" s="307"/>
      <c r="D53" s="307"/>
      <c r="E53" s="307"/>
      <c r="F53" s="307"/>
      <c r="G53" s="307"/>
      <c r="H53" s="307"/>
      <c r="I53" s="307"/>
      <c r="J53" s="307"/>
      <c r="K53" s="307"/>
      <c r="L53" s="307"/>
      <c r="M53" s="307"/>
      <c r="N53" s="308"/>
    </row>
    <row r="54" spans="2:14">
      <c r="B54" s="306"/>
      <c r="C54" s="307"/>
      <c r="D54" s="307"/>
      <c r="E54" s="307"/>
      <c r="F54" s="307"/>
      <c r="G54" s="307"/>
      <c r="H54" s="307"/>
      <c r="I54" s="307"/>
      <c r="J54" s="307"/>
      <c r="K54" s="307"/>
      <c r="L54" s="307"/>
      <c r="M54" s="307"/>
      <c r="N54" s="308"/>
    </row>
    <row r="55" spans="2:14">
      <c r="B55" s="306"/>
      <c r="C55" s="307"/>
      <c r="D55" s="307"/>
      <c r="E55" s="307"/>
      <c r="F55" s="307"/>
      <c r="G55" s="307"/>
      <c r="H55" s="307"/>
      <c r="I55" s="307"/>
      <c r="J55" s="307"/>
      <c r="K55" s="307"/>
      <c r="L55" s="307"/>
      <c r="M55" s="307"/>
      <c r="N55" s="308"/>
    </row>
    <row r="56" spans="2:14">
      <c r="B56" s="306"/>
      <c r="C56" s="307"/>
      <c r="D56" s="307"/>
      <c r="E56" s="307"/>
      <c r="F56" s="307"/>
      <c r="G56" s="307"/>
      <c r="H56" s="307"/>
      <c r="I56" s="307"/>
      <c r="J56" s="307"/>
      <c r="K56" s="307"/>
      <c r="L56" s="307"/>
      <c r="M56" s="307"/>
      <c r="N56" s="308"/>
    </row>
    <row r="57" spans="2:14">
      <c r="B57" s="306"/>
      <c r="C57" s="307"/>
      <c r="D57" s="307"/>
      <c r="E57" s="307"/>
      <c r="F57" s="307"/>
      <c r="G57" s="307"/>
      <c r="H57" s="307"/>
      <c r="I57" s="307"/>
      <c r="J57" s="307"/>
      <c r="K57" s="307"/>
      <c r="L57" s="307"/>
      <c r="M57" s="307"/>
      <c r="N57" s="308"/>
    </row>
    <row r="58" spans="2:14">
      <c r="B58" s="306"/>
      <c r="C58" s="307"/>
      <c r="D58" s="307"/>
      <c r="E58" s="307"/>
      <c r="F58" s="307"/>
      <c r="G58" s="307"/>
      <c r="H58" s="307"/>
      <c r="I58" s="307"/>
      <c r="J58" s="307"/>
      <c r="K58" s="307"/>
      <c r="L58" s="307"/>
      <c r="M58" s="307"/>
      <c r="N58" s="308"/>
    </row>
    <row r="59" spans="2:14">
      <c r="B59" s="306"/>
      <c r="C59" s="307"/>
      <c r="D59" s="307"/>
      <c r="E59" s="307"/>
      <c r="F59" s="307"/>
      <c r="G59" s="307"/>
      <c r="H59" s="307"/>
      <c r="I59" s="307"/>
      <c r="J59" s="307"/>
      <c r="K59" s="307"/>
      <c r="L59" s="307"/>
      <c r="M59" s="307"/>
      <c r="N59" s="308"/>
    </row>
    <row r="60" spans="2:14">
      <c r="B60" s="306"/>
      <c r="C60" s="307"/>
      <c r="D60" s="307"/>
      <c r="E60" s="307"/>
      <c r="F60" s="307"/>
      <c r="G60" s="307"/>
      <c r="H60" s="307"/>
      <c r="I60" s="307"/>
      <c r="J60" s="307"/>
      <c r="K60" s="307"/>
      <c r="L60" s="307"/>
      <c r="M60" s="307"/>
      <c r="N60" s="308"/>
    </row>
    <row r="61" spans="2:14">
      <c r="B61" s="306"/>
      <c r="C61" s="307"/>
      <c r="D61" s="307"/>
      <c r="E61" s="307"/>
      <c r="F61" s="307"/>
      <c r="G61" s="307"/>
      <c r="H61" s="307"/>
      <c r="I61" s="307"/>
      <c r="J61" s="307"/>
      <c r="K61" s="307"/>
      <c r="L61" s="307"/>
      <c r="M61" s="307"/>
      <c r="N61" s="308"/>
    </row>
    <row r="62" spans="2:14">
      <c r="B62" s="306"/>
      <c r="C62" s="307"/>
      <c r="D62" s="307"/>
      <c r="E62" s="307"/>
      <c r="F62" s="307"/>
      <c r="G62" s="307"/>
      <c r="H62" s="307"/>
      <c r="I62" s="307"/>
      <c r="J62" s="307"/>
      <c r="K62" s="307"/>
      <c r="L62" s="307"/>
      <c r="M62" s="307"/>
      <c r="N62" s="308"/>
    </row>
    <row r="63" spans="2:14">
      <c r="B63" s="306"/>
      <c r="C63" s="307"/>
      <c r="D63" s="307"/>
      <c r="E63" s="307"/>
      <c r="F63" s="307"/>
      <c r="G63" s="307"/>
      <c r="H63" s="307"/>
      <c r="I63" s="307"/>
      <c r="J63" s="307"/>
      <c r="K63" s="307"/>
      <c r="L63" s="307"/>
      <c r="M63" s="307"/>
      <c r="N63" s="308"/>
    </row>
    <row r="64" spans="2:14">
      <c r="B64" s="306"/>
      <c r="C64" s="307"/>
      <c r="D64" s="307"/>
      <c r="E64" s="307"/>
      <c r="F64" s="307"/>
      <c r="G64" s="307"/>
      <c r="H64" s="307"/>
      <c r="I64" s="307"/>
      <c r="J64" s="307"/>
      <c r="K64" s="307"/>
      <c r="L64" s="307"/>
      <c r="M64" s="307"/>
      <c r="N64" s="308"/>
    </row>
    <row r="65" spans="2:14">
      <c r="B65" s="306"/>
      <c r="C65" s="307"/>
      <c r="D65" s="307"/>
      <c r="E65" s="307"/>
      <c r="F65" s="307"/>
      <c r="G65" s="307"/>
      <c r="H65" s="307"/>
      <c r="I65" s="307"/>
      <c r="J65" s="307"/>
      <c r="K65" s="307"/>
      <c r="L65" s="307"/>
      <c r="M65" s="307"/>
      <c r="N65" s="308"/>
    </row>
    <row r="66" spans="2:14">
      <c r="B66" s="306"/>
      <c r="C66" s="307"/>
      <c r="D66" s="307"/>
      <c r="E66" s="307"/>
      <c r="F66" s="307"/>
      <c r="G66" s="307"/>
      <c r="H66" s="307"/>
      <c r="I66" s="307"/>
      <c r="J66" s="307"/>
      <c r="K66" s="307"/>
      <c r="L66" s="307"/>
      <c r="M66" s="307"/>
      <c r="N66" s="308"/>
    </row>
    <row r="67" spans="2:14">
      <c r="B67" s="306"/>
      <c r="C67" s="307"/>
      <c r="D67" s="307"/>
      <c r="E67" s="307"/>
      <c r="F67" s="307"/>
      <c r="G67" s="307"/>
      <c r="H67" s="307"/>
      <c r="I67" s="307"/>
      <c r="J67" s="307"/>
      <c r="K67" s="307"/>
      <c r="L67" s="307"/>
      <c r="M67" s="307"/>
      <c r="N67" s="308"/>
    </row>
    <row r="68" spans="2:14">
      <c r="B68" s="309"/>
      <c r="C68" s="310"/>
      <c r="D68" s="310"/>
      <c r="E68" s="310"/>
      <c r="F68" s="310"/>
      <c r="G68" s="310"/>
      <c r="H68" s="310"/>
      <c r="I68" s="310"/>
      <c r="J68" s="310"/>
      <c r="K68" s="310"/>
      <c r="L68" s="310"/>
      <c r="M68" s="310"/>
      <c r="N68" s="311"/>
    </row>
    <row r="69" spans="2:14">
      <c r="B69" s="12"/>
      <c r="C69" s="12"/>
      <c r="D69" s="12"/>
      <c r="E69" s="12"/>
      <c r="F69" s="12"/>
      <c r="G69" s="12"/>
      <c r="H69" s="12"/>
      <c r="I69" s="12"/>
      <c r="J69" s="12"/>
      <c r="K69" s="12"/>
      <c r="L69" s="12"/>
      <c r="M69" s="12"/>
      <c r="N69" s="12"/>
    </row>
    <row r="70" spans="2:14">
      <c r="B70" s="12"/>
      <c r="C70" s="12"/>
      <c r="D70" s="12"/>
      <c r="E70" s="12"/>
      <c r="F70" s="12"/>
      <c r="G70" s="12"/>
      <c r="H70" s="12"/>
      <c r="I70" s="12"/>
      <c r="J70" s="12"/>
      <c r="K70" s="12"/>
      <c r="L70" s="12"/>
      <c r="M70" s="12"/>
      <c r="N70" s="12"/>
    </row>
  </sheetData>
  <mergeCells count="99">
    <mergeCell ref="B28:AD28"/>
    <mergeCell ref="B24:G24"/>
    <mergeCell ref="R12:R13"/>
    <mergeCell ref="B12:B13"/>
    <mergeCell ref="C12:C13"/>
    <mergeCell ref="D12:D13"/>
    <mergeCell ref="E12:E13"/>
    <mergeCell ref="F12:F13"/>
    <mergeCell ref="G12:G13"/>
    <mergeCell ref="I12:J12"/>
    <mergeCell ref="H12:H13"/>
    <mergeCell ref="L12:M12"/>
    <mergeCell ref="N12:O12"/>
    <mergeCell ref="P12:Q12"/>
    <mergeCell ref="C5:K5"/>
    <mergeCell ref="S12:S13"/>
    <mergeCell ref="T12:T13"/>
    <mergeCell ref="U12:U13"/>
    <mergeCell ref="B11:U11"/>
    <mergeCell ref="B7:G9"/>
    <mergeCell ref="V29:AB29"/>
    <mergeCell ref="AC29:AD29"/>
    <mergeCell ref="F29:I29"/>
    <mergeCell ref="K29:L29"/>
    <mergeCell ref="M29:N29"/>
    <mergeCell ref="F33:I33"/>
    <mergeCell ref="F34:I34"/>
    <mergeCell ref="F35:I35"/>
    <mergeCell ref="P29:S29"/>
    <mergeCell ref="T29:U29"/>
    <mergeCell ref="F30:I30"/>
    <mergeCell ref="M30:N30"/>
    <mergeCell ref="T30:U30"/>
    <mergeCell ref="T31:U31"/>
    <mergeCell ref="T32:U32"/>
    <mergeCell ref="T33:U33"/>
    <mergeCell ref="P30:S30"/>
    <mergeCell ref="T34:U34"/>
    <mergeCell ref="T35:U35"/>
    <mergeCell ref="F36:I36"/>
    <mergeCell ref="F37:I37"/>
    <mergeCell ref="F38:I38"/>
    <mergeCell ref="F39:I39"/>
    <mergeCell ref="K30:L30"/>
    <mergeCell ref="K31:L31"/>
    <mergeCell ref="K33:L33"/>
    <mergeCell ref="K32:L32"/>
    <mergeCell ref="K34:L34"/>
    <mergeCell ref="K35:L35"/>
    <mergeCell ref="K36:L36"/>
    <mergeCell ref="K37:L37"/>
    <mergeCell ref="K38:L38"/>
    <mergeCell ref="K39:L39"/>
    <mergeCell ref="F31:I31"/>
    <mergeCell ref="F32:I32"/>
    <mergeCell ref="P37:S37"/>
    <mergeCell ref="P38:S38"/>
    <mergeCell ref="P39:S39"/>
    <mergeCell ref="M31:N31"/>
    <mergeCell ref="M32:N32"/>
    <mergeCell ref="M33:N33"/>
    <mergeCell ref="M34:N34"/>
    <mergeCell ref="M35:N35"/>
    <mergeCell ref="M36:N36"/>
    <mergeCell ref="P31:S31"/>
    <mergeCell ref="P32:S32"/>
    <mergeCell ref="P33:S33"/>
    <mergeCell ref="P34:S34"/>
    <mergeCell ref="P35:S35"/>
    <mergeCell ref="P36:S36"/>
    <mergeCell ref="T36:U36"/>
    <mergeCell ref="T37:U37"/>
    <mergeCell ref="T38:U38"/>
    <mergeCell ref="V30:AB30"/>
    <mergeCell ref="V31:AB31"/>
    <mergeCell ref="V32:AB32"/>
    <mergeCell ref="V33:AB33"/>
    <mergeCell ref="V34:AB34"/>
    <mergeCell ref="AC30:AD30"/>
    <mergeCell ref="AC31:AD31"/>
    <mergeCell ref="AC32:AD32"/>
    <mergeCell ref="AC33:AD33"/>
    <mergeCell ref="AC34:AD34"/>
    <mergeCell ref="B41:N41"/>
    <mergeCell ref="B42:N68"/>
    <mergeCell ref="AC35:AD35"/>
    <mergeCell ref="AC36:AD36"/>
    <mergeCell ref="AC37:AD37"/>
    <mergeCell ref="AC38:AD38"/>
    <mergeCell ref="AC39:AD39"/>
    <mergeCell ref="T39:U39"/>
    <mergeCell ref="V35:AB35"/>
    <mergeCell ref="V36:AB36"/>
    <mergeCell ref="V37:AB37"/>
    <mergeCell ref="V38:AB38"/>
    <mergeCell ref="V39:AB39"/>
    <mergeCell ref="M37:N37"/>
    <mergeCell ref="M38:N38"/>
    <mergeCell ref="M39:N39"/>
  </mergeCells>
  <printOptions horizontalCentered="1"/>
  <pageMargins left="0.7" right="0.7" top="0.75" bottom="0.75" header="0.3" footer="0.3"/>
  <pageSetup scale="37" fitToHeight="0" orientation="landscape" horizontalDpi="1200" verticalDpi="1200" r:id="rId1"/>
  <headerFooter scaleWithDoc="0">
    <oddHeader xml:space="preserve">&amp;L&amp;"Arial Black,Bold"&amp;K00527B&amp;G&amp;R&amp;"-,Bold"&amp;12&amp;K00527BMedicaid Enterprise Data Solution RFP </oddHeader>
    <oddFooter>&amp;L&amp;"-,Italic"&amp;F
&amp;A&amp;C&amp;"-,Italic"Page &amp;P of &amp;N&amp;R&amp;"-,Italic"Printed: &amp;D  &amp;T</oddFooter>
  </headerFooter>
  <legacyDrawingHF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527B"/>
    <pageSetUpPr fitToPage="1"/>
  </sheetPr>
  <dimension ref="B1:V46"/>
  <sheetViews>
    <sheetView showGridLines="0" showZeros="0" topLeftCell="A2" zoomScale="145" zoomScaleNormal="145" workbookViewId="0">
      <selection activeCell="C6" sqref="C6"/>
    </sheetView>
  </sheetViews>
  <sheetFormatPr defaultColWidth="8.85546875" defaultRowHeight="14.45"/>
  <cols>
    <col min="1" max="1" width="2.85546875" customWidth="1"/>
    <col min="2" max="2" width="9.42578125" customWidth="1"/>
    <col min="3" max="3" width="12.42578125" customWidth="1"/>
    <col min="4" max="4" width="11.5703125" customWidth="1"/>
    <col min="5" max="5" width="15.85546875" customWidth="1"/>
    <col min="6" max="6" width="12.85546875" customWidth="1"/>
    <col min="7" max="7" width="8.7109375" bestFit="1" customWidth="1"/>
    <col min="8" max="8" width="9" customWidth="1"/>
    <col min="9" max="9" width="14.85546875" customWidth="1"/>
    <col min="10" max="10" width="13.85546875" customWidth="1"/>
    <col min="11" max="11" width="14.42578125" customWidth="1"/>
    <col min="12" max="13" width="11.85546875" customWidth="1"/>
    <col min="14" max="14" width="13.5703125" customWidth="1"/>
    <col min="15" max="15" width="16.42578125" customWidth="1"/>
    <col min="16" max="16" width="15.5703125" customWidth="1"/>
    <col min="17" max="17" width="15.7109375" customWidth="1"/>
    <col min="18" max="18" width="12.7109375" customWidth="1"/>
    <col min="19" max="21" width="11.85546875" customWidth="1"/>
  </cols>
  <sheetData>
    <row r="1" spans="2:21" hidden="1"/>
    <row r="2" spans="2:21" ht="15" thickBot="1"/>
    <row r="3" spans="2:21" ht="18.600000000000001">
      <c r="B3" s="76" t="str">
        <f>varModuleName</f>
        <v>PRMP MES MMIS Phase III RFP</v>
      </c>
      <c r="C3" s="80"/>
      <c r="D3" s="80"/>
      <c r="E3" s="80"/>
      <c r="F3" s="80"/>
      <c r="G3" s="80"/>
      <c r="H3" s="80"/>
      <c r="I3" s="80"/>
      <c r="J3" s="80"/>
      <c r="K3" s="86"/>
    </row>
    <row r="4" spans="2:21" ht="18.600000000000001">
      <c r="B4" s="78" t="s">
        <v>274</v>
      </c>
      <c r="C4" s="82"/>
      <c r="D4" s="82"/>
      <c r="E4" s="82"/>
      <c r="F4" s="82"/>
      <c r="G4" s="82"/>
      <c r="H4" s="82"/>
      <c r="I4" s="82"/>
      <c r="J4" s="82"/>
      <c r="K4" s="87"/>
    </row>
    <row r="5" spans="2:21" ht="15.95" thickBot="1">
      <c r="B5" s="63" t="s">
        <v>24</v>
      </c>
      <c r="C5" s="227" t="str">
        <f>TOC!C4</f>
        <v>&lt;Insert Name&gt;</v>
      </c>
      <c r="D5" s="227"/>
      <c r="E5" s="227"/>
      <c r="F5" s="227"/>
      <c r="G5" s="227"/>
      <c r="H5" s="227"/>
      <c r="I5" s="227"/>
      <c r="J5" s="227"/>
      <c r="K5" s="228"/>
    </row>
    <row r="6" spans="2:21" ht="15" thickBot="1">
      <c r="U6" s="161"/>
    </row>
    <row r="7" spans="2:21" ht="15.6">
      <c r="B7" s="332" t="s">
        <v>275</v>
      </c>
      <c r="C7" s="333"/>
      <c r="D7" s="333"/>
      <c r="E7" s="333"/>
      <c r="F7" s="333"/>
      <c r="G7" s="333"/>
      <c r="H7" s="333"/>
      <c r="I7" s="333"/>
      <c r="J7" s="333"/>
      <c r="K7" s="333"/>
      <c r="L7" s="333"/>
      <c r="M7" s="333"/>
      <c r="N7" s="333"/>
      <c r="O7" s="333"/>
      <c r="P7" s="333"/>
      <c r="Q7" s="333"/>
      <c r="R7" s="333"/>
      <c r="S7" s="333"/>
      <c r="T7" s="333"/>
      <c r="U7" s="333"/>
    </row>
    <row r="8" spans="2:21" ht="51.95" customHeight="1">
      <c r="B8" s="347" t="s">
        <v>276</v>
      </c>
      <c r="C8" s="348" t="s">
        <v>252</v>
      </c>
      <c r="D8" s="348" t="s">
        <v>253</v>
      </c>
      <c r="E8" s="348" t="s">
        <v>277</v>
      </c>
      <c r="F8" s="349" t="s">
        <v>255</v>
      </c>
      <c r="G8" s="349" t="s">
        <v>256</v>
      </c>
      <c r="H8" s="352" t="s">
        <v>257</v>
      </c>
      <c r="I8" s="350" t="s">
        <v>45</v>
      </c>
      <c r="J8" s="351"/>
      <c r="K8" s="212" t="s">
        <v>46</v>
      </c>
      <c r="L8" s="354" t="s">
        <v>47</v>
      </c>
      <c r="M8" s="355"/>
      <c r="N8" s="354" t="s">
        <v>48</v>
      </c>
      <c r="O8" s="355"/>
      <c r="P8" s="354" t="s">
        <v>49</v>
      </c>
      <c r="Q8" s="355"/>
      <c r="R8" s="330" t="s">
        <v>258</v>
      </c>
      <c r="S8" s="330" t="s">
        <v>259</v>
      </c>
      <c r="T8" s="330" t="s">
        <v>260</v>
      </c>
      <c r="U8" s="331" t="s">
        <v>261</v>
      </c>
    </row>
    <row r="9" spans="2:21" ht="25.9" customHeight="1">
      <c r="B9" s="347"/>
      <c r="C9" s="348"/>
      <c r="D9" s="348"/>
      <c r="E9" s="348"/>
      <c r="F9" s="349"/>
      <c r="G9" s="349"/>
      <c r="H9" s="353"/>
      <c r="I9" s="216" t="s">
        <v>51</v>
      </c>
      <c r="J9" s="216" t="s">
        <v>52</v>
      </c>
      <c r="K9" s="216" t="s">
        <v>52</v>
      </c>
      <c r="L9" s="216" t="s">
        <v>53</v>
      </c>
      <c r="M9" s="216" t="s">
        <v>54</v>
      </c>
      <c r="N9" s="216" t="s">
        <v>55</v>
      </c>
      <c r="O9" s="216" t="s">
        <v>56</v>
      </c>
      <c r="P9" s="216" t="s">
        <v>57</v>
      </c>
      <c r="Q9" s="216" t="s">
        <v>58</v>
      </c>
      <c r="R9" s="330"/>
      <c r="S9" s="330"/>
      <c r="T9" s="330"/>
      <c r="U9" s="331"/>
    </row>
    <row r="10" spans="2:21">
      <c r="B10" s="64">
        <v>1</v>
      </c>
      <c r="C10" s="11"/>
      <c r="D10" s="11"/>
      <c r="E10" s="11"/>
      <c r="F10" s="19">
        <v>0</v>
      </c>
      <c r="G10" s="221">
        <v>0</v>
      </c>
      <c r="H10" s="221">
        <v>0</v>
      </c>
      <c r="I10" s="135">
        <f>IF($H10=1,$F10*$G10,0)</f>
        <v>0</v>
      </c>
      <c r="J10" s="135">
        <f>IF($H10=2,$F10*$G10,0)</f>
        <v>0</v>
      </c>
      <c r="K10" s="19">
        <v>0</v>
      </c>
      <c r="L10" s="19">
        <v>0</v>
      </c>
      <c r="M10" s="19">
        <v>0</v>
      </c>
      <c r="N10" s="19">
        <v>0</v>
      </c>
      <c r="O10" s="19">
        <v>0</v>
      </c>
      <c r="P10" s="19">
        <v>0</v>
      </c>
      <c r="Q10" s="19">
        <v>0</v>
      </c>
      <c r="R10" s="135">
        <f t="shared" ref="R10:R19" si="0">SUM(K10:Q10)</f>
        <v>0</v>
      </c>
      <c r="S10" s="18">
        <f>SUM(I10,J10,R10)</f>
        <v>0</v>
      </c>
      <c r="T10" s="19">
        <v>0</v>
      </c>
      <c r="U10" s="136">
        <f>SUM(S10-T10)</f>
        <v>0</v>
      </c>
    </row>
    <row r="11" spans="2:21">
      <c r="B11" s="64">
        <v>2</v>
      </c>
      <c r="C11" s="11"/>
      <c r="D11" s="11"/>
      <c r="E11" s="11"/>
      <c r="F11" s="19">
        <v>0</v>
      </c>
      <c r="G11" s="221"/>
      <c r="H11" s="221"/>
      <c r="I11" s="135">
        <f t="shared" ref="I11:I19" si="1">IF($H11=1,$F11*$G11,0)</f>
        <v>0</v>
      </c>
      <c r="J11" s="135">
        <f t="shared" ref="J11:J19" si="2">IF($H11=2,$F11*$G11,0)</f>
        <v>0</v>
      </c>
      <c r="K11" s="19">
        <v>0</v>
      </c>
      <c r="L11" s="19">
        <v>0</v>
      </c>
      <c r="M11" s="19">
        <v>0</v>
      </c>
      <c r="N11" s="19">
        <v>0</v>
      </c>
      <c r="O11" s="19">
        <v>0</v>
      </c>
      <c r="P11" s="19">
        <v>0</v>
      </c>
      <c r="Q11" s="19">
        <v>0</v>
      </c>
      <c r="R11" s="135">
        <f t="shared" si="0"/>
        <v>0</v>
      </c>
      <c r="S11" s="18">
        <f t="shared" ref="S11:S19" si="3">SUM(I11,J11,R11)</f>
        <v>0</v>
      </c>
      <c r="T11" s="19">
        <v>0</v>
      </c>
      <c r="U11" s="136">
        <f t="shared" ref="U11:U19" si="4">SUM(S11-T11)</f>
        <v>0</v>
      </c>
    </row>
    <row r="12" spans="2:21">
      <c r="B12" s="64">
        <v>3</v>
      </c>
      <c r="C12" s="11"/>
      <c r="D12" s="11"/>
      <c r="E12" s="11"/>
      <c r="F12" s="19">
        <v>0</v>
      </c>
      <c r="G12" s="221"/>
      <c r="H12" s="221"/>
      <c r="I12" s="135">
        <f t="shared" si="1"/>
        <v>0</v>
      </c>
      <c r="J12" s="135">
        <f t="shared" si="2"/>
        <v>0</v>
      </c>
      <c r="K12" s="19">
        <v>0</v>
      </c>
      <c r="L12" s="19">
        <v>0</v>
      </c>
      <c r="M12" s="19">
        <v>0</v>
      </c>
      <c r="N12" s="19">
        <v>0</v>
      </c>
      <c r="O12" s="19">
        <v>0</v>
      </c>
      <c r="P12" s="19">
        <v>0</v>
      </c>
      <c r="Q12" s="19">
        <v>0</v>
      </c>
      <c r="R12" s="135">
        <v>0</v>
      </c>
      <c r="S12" s="18">
        <v>0</v>
      </c>
      <c r="T12" s="19">
        <v>0</v>
      </c>
      <c r="U12" s="136">
        <v>0</v>
      </c>
    </row>
    <row r="13" spans="2:21">
      <c r="B13" s="64">
        <v>4</v>
      </c>
      <c r="C13" s="11"/>
      <c r="D13" s="11"/>
      <c r="E13" s="11"/>
      <c r="F13" s="19">
        <v>0</v>
      </c>
      <c r="G13" s="221"/>
      <c r="H13" s="221"/>
      <c r="I13" s="135">
        <f t="shared" si="1"/>
        <v>0</v>
      </c>
      <c r="J13" s="135">
        <f t="shared" si="2"/>
        <v>0</v>
      </c>
      <c r="K13" s="19">
        <v>0</v>
      </c>
      <c r="L13" s="19">
        <v>0</v>
      </c>
      <c r="M13" s="19">
        <v>0</v>
      </c>
      <c r="N13" s="19">
        <v>0</v>
      </c>
      <c r="O13" s="19">
        <v>0</v>
      </c>
      <c r="P13" s="19">
        <v>0</v>
      </c>
      <c r="Q13" s="19">
        <v>0</v>
      </c>
      <c r="R13" s="135">
        <f t="shared" si="0"/>
        <v>0</v>
      </c>
      <c r="S13" s="18">
        <f t="shared" si="3"/>
        <v>0</v>
      </c>
      <c r="T13" s="19">
        <v>0</v>
      </c>
      <c r="U13" s="136">
        <f t="shared" si="4"/>
        <v>0</v>
      </c>
    </row>
    <row r="14" spans="2:21">
      <c r="B14" s="64">
        <v>5</v>
      </c>
      <c r="C14" s="11"/>
      <c r="D14" s="11"/>
      <c r="E14" s="11"/>
      <c r="F14" s="19">
        <v>0</v>
      </c>
      <c r="G14" s="221"/>
      <c r="H14" s="221"/>
      <c r="I14" s="135">
        <f t="shared" si="1"/>
        <v>0</v>
      </c>
      <c r="J14" s="135">
        <f t="shared" si="2"/>
        <v>0</v>
      </c>
      <c r="K14" s="19">
        <v>0</v>
      </c>
      <c r="L14" s="19">
        <v>0</v>
      </c>
      <c r="M14" s="19">
        <v>0</v>
      </c>
      <c r="N14" s="19">
        <v>0</v>
      </c>
      <c r="O14" s="19">
        <v>0</v>
      </c>
      <c r="P14" s="19">
        <v>0</v>
      </c>
      <c r="Q14" s="19">
        <v>0</v>
      </c>
      <c r="R14" s="135">
        <f t="shared" si="0"/>
        <v>0</v>
      </c>
      <c r="S14" s="18">
        <f t="shared" si="3"/>
        <v>0</v>
      </c>
      <c r="T14" s="19">
        <v>0</v>
      </c>
      <c r="U14" s="136">
        <f t="shared" si="4"/>
        <v>0</v>
      </c>
    </row>
    <row r="15" spans="2:21">
      <c r="B15" s="64">
        <v>6</v>
      </c>
      <c r="C15" s="11"/>
      <c r="D15" s="11"/>
      <c r="E15" s="11"/>
      <c r="F15" s="19">
        <v>0</v>
      </c>
      <c r="G15" s="221"/>
      <c r="H15" s="221"/>
      <c r="I15" s="135">
        <f t="shared" si="1"/>
        <v>0</v>
      </c>
      <c r="J15" s="135">
        <f t="shared" si="2"/>
        <v>0</v>
      </c>
      <c r="K15" s="19">
        <v>0</v>
      </c>
      <c r="L15" s="19">
        <v>0</v>
      </c>
      <c r="M15" s="19">
        <v>0</v>
      </c>
      <c r="N15" s="19">
        <v>0</v>
      </c>
      <c r="O15" s="19">
        <v>0</v>
      </c>
      <c r="P15" s="19">
        <v>0</v>
      </c>
      <c r="Q15" s="19">
        <v>0</v>
      </c>
      <c r="R15" s="135">
        <f t="shared" si="0"/>
        <v>0</v>
      </c>
      <c r="S15" s="18">
        <f t="shared" si="3"/>
        <v>0</v>
      </c>
      <c r="T15" s="19">
        <v>0</v>
      </c>
      <c r="U15" s="136">
        <f t="shared" si="4"/>
        <v>0</v>
      </c>
    </row>
    <row r="16" spans="2:21">
      <c r="B16" s="64">
        <v>7</v>
      </c>
      <c r="C16" s="11"/>
      <c r="D16" s="11"/>
      <c r="E16" s="11"/>
      <c r="F16" s="19">
        <v>0</v>
      </c>
      <c r="G16" s="221"/>
      <c r="H16" s="221"/>
      <c r="I16" s="135">
        <f t="shared" si="1"/>
        <v>0</v>
      </c>
      <c r="J16" s="135">
        <f t="shared" si="2"/>
        <v>0</v>
      </c>
      <c r="K16" s="19">
        <v>0</v>
      </c>
      <c r="L16" s="19">
        <v>0</v>
      </c>
      <c r="M16" s="19">
        <v>0</v>
      </c>
      <c r="N16" s="19">
        <v>0</v>
      </c>
      <c r="O16" s="19">
        <v>0</v>
      </c>
      <c r="P16" s="19">
        <v>0</v>
      </c>
      <c r="Q16" s="19">
        <v>0</v>
      </c>
      <c r="R16" s="135">
        <f t="shared" si="0"/>
        <v>0</v>
      </c>
      <c r="S16" s="18">
        <f t="shared" si="3"/>
        <v>0</v>
      </c>
      <c r="T16" s="19">
        <v>0</v>
      </c>
      <c r="U16" s="136">
        <f t="shared" si="4"/>
        <v>0</v>
      </c>
    </row>
    <row r="17" spans="2:22">
      <c r="B17" s="64">
        <v>8</v>
      </c>
      <c r="C17" s="11"/>
      <c r="D17" s="11"/>
      <c r="E17" s="11"/>
      <c r="F17" s="19">
        <v>0</v>
      </c>
      <c r="G17" s="221"/>
      <c r="H17" s="221"/>
      <c r="I17" s="135">
        <f t="shared" si="1"/>
        <v>0</v>
      </c>
      <c r="J17" s="135">
        <f t="shared" si="2"/>
        <v>0</v>
      </c>
      <c r="K17" s="19">
        <v>0</v>
      </c>
      <c r="L17" s="19">
        <v>0</v>
      </c>
      <c r="M17" s="19">
        <v>0</v>
      </c>
      <c r="N17" s="19">
        <v>0</v>
      </c>
      <c r="O17" s="19">
        <v>0</v>
      </c>
      <c r="P17" s="19">
        <v>0</v>
      </c>
      <c r="Q17" s="19">
        <v>0</v>
      </c>
      <c r="R17" s="135">
        <f t="shared" si="0"/>
        <v>0</v>
      </c>
      <c r="S17" s="18">
        <f t="shared" si="3"/>
        <v>0</v>
      </c>
      <c r="T17" s="19">
        <v>0</v>
      </c>
      <c r="U17" s="136">
        <f t="shared" si="4"/>
        <v>0</v>
      </c>
    </row>
    <row r="18" spans="2:22">
      <c r="B18" s="64">
        <v>9</v>
      </c>
      <c r="C18" s="11"/>
      <c r="D18" s="11"/>
      <c r="E18" s="11"/>
      <c r="F18" s="19">
        <v>0</v>
      </c>
      <c r="G18" s="221"/>
      <c r="H18" s="221"/>
      <c r="I18" s="135">
        <f t="shared" si="1"/>
        <v>0</v>
      </c>
      <c r="J18" s="135">
        <f t="shared" si="2"/>
        <v>0</v>
      </c>
      <c r="K18" s="19">
        <v>0</v>
      </c>
      <c r="L18" s="19">
        <v>0</v>
      </c>
      <c r="M18" s="19">
        <v>0</v>
      </c>
      <c r="N18" s="19">
        <v>0</v>
      </c>
      <c r="O18" s="19">
        <v>0</v>
      </c>
      <c r="P18" s="19">
        <v>0</v>
      </c>
      <c r="Q18" s="19">
        <v>0</v>
      </c>
      <c r="R18" s="135">
        <f t="shared" si="0"/>
        <v>0</v>
      </c>
      <c r="S18" s="18">
        <f t="shared" si="3"/>
        <v>0</v>
      </c>
      <c r="T18" s="19">
        <v>0</v>
      </c>
      <c r="U18" s="136">
        <f t="shared" si="4"/>
        <v>0</v>
      </c>
    </row>
    <row r="19" spans="2:22">
      <c r="B19" s="64">
        <v>10</v>
      </c>
      <c r="C19" s="11"/>
      <c r="D19" s="11"/>
      <c r="E19" s="11"/>
      <c r="F19" s="19">
        <v>0</v>
      </c>
      <c r="G19" s="221"/>
      <c r="H19" s="221"/>
      <c r="I19" s="135">
        <f t="shared" si="1"/>
        <v>0</v>
      </c>
      <c r="J19" s="135">
        <f t="shared" si="2"/>
        <v>0</v>
      </c>
      <c r="K19" s="19">
        <v>0</v>
      </c>
      <c r="L19" s="19">
        <v>0</v>
      </c>
      <c r="M19" s="19">
        <v>0</v>
      </c>
      <c r="N19" s="19">
        <v>0</v>
      </c>
      <c r="O19" s="19">
        <v>0</v>
      </c>
      <c r="P19" s="19">
        <v>0</v>
      </c>
      <c r="Q19" s="19">
        <v>0</v>
      </c>
      <c r="R19" s="135">
        <f t="shared" si="0"/>
        <v>0</v>
      </c>
      <c r="S19" s="18">
        <f t="shared" si="3"/>
        <v>0</v>
      </c>
      <c r="T19" s="19">
        <v>0</v>
      </c>
      <c r="U19" s="136">
        <f t="shared" si="4"/>
        <v>0</v>
      </c>
    </row>
    <row r="20" spans="2:22" ht="15" thickBot="1">
      <c r="B20" s="344" t="s">
        <v>278</v>
      </c>
      <c r="C20" s="345"/>
      <c r="D20" s="345"/>
      <c r="E20" s="345"/>
      <c r="F20" s="345"/>
      <c r="G20" s="346"/>
      <c r="H20" s="210"/>
      <c r="I20" s="137">
        <f>SUM(I10:I19)</f>
        <v>0</v>
      </c>
      <c r="J20" s="137">
        <f>SUM(J10:J19)</f>
        <v>0</v>
      </c>
      <c r="K20" s="138">
        <f>SUM(K10:K19)</f>
        <v>0</v>
      </c>
      <c r="L20" s="138">
        <f t="shared" ref="L20:Q20" si="5">SUM(L10:L19)</f>
        <v>0</v>
      </c>
      <c r="M20" s="138">
        <f t="shared" si="5"/>
        <v>0</v>
      </c>
      <c r="N20" s="138">
        <f t="shared" si="5"/>
        <v>0</v>
      </c>
      <c r="O20" s="138">
        <f t="shared" si="5"/>
        <v>0</v>
      </c>
      <c r="P20" s="138">
        <f t="shared" si="5"/>
        <v>0</v>
      </c>
      <c r="Q20" s="138">
        <f t="shared" si="5"/>
        <v>0</v>
      </c>
      <c r="R20" s="139">
        <f>SUM(R10:R19)</f>
        <v>0</v>
      </c>
      <c r="S20" s="139">
        <f>SUM(S10:S19)</f>
        <v>0</v>
      </c>
      <c r="T20" s="139">
        <f t="shared" ref="T20:U20" si="6">SUM(T10:T19)</f>
        <v>0</v>
      </c>
      <c r="U20" s="140">
        <f t="shared" si="6"/>
        <v>0</v>
      </c>
    </row>
    <row r="21" spans="2:22" ht="15" thickBot="1"/>
    <row r="22" spans="2:22" ht="15.6">
      <c r="B22" s="332" t="s">
        <v>279</v>
      </c>
      <c r="C22" s="333"/>
      <c r="D22" s="333"/>
      <c r="E22" s="333"/>
      <c r="F22" s="333"/>
      <c r="G22" s="333"/>
      <c r="H22" s="333"/>
      <c r="I22" s="333"/>
      <c r="J22" s="333"/>
      <c r="K22" s="333"/>
      <c r="L22" s="333"/>
      <c r="M22" s="333"/>
      <c r="N22" s="333"/>
      <c r="O22" s="333"/>
      <c r="P22" s="333"/>
      <c r="Q22" s="333"/>
      <c r="R22" s="333"/>
      <c r="S22" s="333"/>
      <c r="T22" s="333"/>
      <c r="U22" s="333"/>
    </row>
    <row r="23" spans="2:22" ht="30" customHeight="1">
      <c r="B23" s="65" t="s">
        <v>276</v>
      </c>
      <c r="C23" s="214" t="s">
        <v>264</v>
      </c>
      <c r="D23" s="214" t="s">
        <v>253</v>
      </c>
      <c r="E23" s="214" t="s">
        <v>277</v>
      </c>
      <c r="F23" s="323" t="s">
        <v>265</v>
      </c>
      <c r="G23" s="323"/>
      <c r="H23" s="323"/>
      <c r="I23" s="323"/>
      <c r="J23" s="324" t="s">
        <v>266</v>
      </c>
      <c r="K23" s="324"/>
      <c r="L23" s="214" t="s">
        <v>280</v>
      </c>
      <c r="M23" s="324" t="s">
        <v>267</v>
      </c>
      <c r="N23" s="324"/>
      <c r="O23" s="216" t="s">
        <v>270</v>
      </c>
      <c r="P23" s="323" t="s">
        <v>271</v>
      </c>
      <c r="Q23" s="323"/>
      <c r="R23" s="323"/>
      <c r="S23" s="323"/>
      <c r="T23" s="323" t="s">
        <v>272</v>
      </c>
      <c r="U23" s="323"/>
      <c r="V23" s="17"/>
    </row>
    <row r="24" spans="2:22">
      <c r="B24" s="64">
        <v>1</v>
      </c>
      <c r="C24" s="11"/>
      <c r="D24" s="11"/>
      <c r="E24" s="11"/>
      <c r="F24" s="312"/>
      <c r="G24" s="317"/>
      <c r="H24" s="317"/>
      <c r="I24" s="318"/>
      <c r="J24" s="356"/>
      <c r="K24" s="356"/>
      <c r="L24" s="179"/>
      <c r="M24" s="312"/>
      <c r="N24" s="318"/>
      <c r="O24" s="11"/>
      <c r="P24" s="312"/>
      <c r="Q24" s="317"/>
      <c r="R24" s="317"/>
      <c r="S24" s="318"/>
      <c r="T24" s="312"/>
      <c r="U24" s="318"/>
    </row>
    <row r="25" spans="2:22">
      <c r="B25" s="64">
        <v>2</v>
      </c>
      <c r="C25" s="11"/>
      <c r="D25" s="11"/>
      <c r="E25" s="11"/>
      <c r="F25" s="320"/>
      <c r="G25" s="321"/>
      <c r="H25" s="321"/>
      <c r="I25" s="322"/>
      <c r="J25" s="357"/>
      <c r="K25" s="357"/>
      <c r="L25" s="179"/>
      <c r="M25" s="312"/>
      <c r="N25" s="318"/>
      <c r="O25" s="11"/>
      <c r="P25" s="312"/>
      <c r="Q25" s="317"/>
      <c r="R25" s="317"/>
      <c r="S25" s="318"/>
      <c r="T25" s="312"/>
      <c r="U25" s="318"/>
    </row>
    <row r="26" spans="2:22">
      <c r="B26" s="64">
        <v>3</v>
      </c>
      <c r="C26" s="11"/>
      <c r="D26" s="11"/>
      <c r="E26" s="11"/>
      <c r="F26" s="312"/>
      <c r="G26" s="317"/>
      <c r="H26" s="317"/>
      <c r="I26" s="318"/>
      <c r="J26" s="356"/>
      <c r="K26" s="356"/>
      <c r="L26" s="179"/>
      <c r="M26" s="312"/>
      <c r="N26" s="318"/>
      <c r="O26" s="11"/>
      <c r="P26" s="312"/>
      <c r="Q26" s="317"/>
      <c r="R26" s="317"/>
      <c r="S26" s="318"/>
      <c r="T26" s="312"/>
      <c r="U26" s="318"/>
    </row>
    <row r="27" spans="2:22">
      <c r="B27" s="64">
        <v>4</v>
      </c>
      <c r="C27" s="11"/>
      <c r="D27" s="11"/>
      <c r="E27" s="11"/>
      <c r="F27" s="312"/>
      <c r="G27" s="317"/>
      <c r="H27" s="317"/>
      <c r="I27" s="318"/>
      <c r="J27" s="356"/>
      <c r="K27" s="356"/>
      <c r="L27" s="179"/>
      <c r="M27" s="312"/>
      <c r="N27" s="318"/>
      <c r="O27" s="11"/>
      <c r="P27" s="312"/>
      <c r="Q27" s="317"/>
      <c r="R27" s="317"/>
      <c r="S27" s="318"/>
      <c r="T27" s="312"/>
      <c r="U27" s="318"/>
    </row>
    <row r="28" spans="2:22">
      <c r="B28" s="64">
        <v>5</v>
      </c>
      <c r="C28" s="11"/>
      <c r="D28" s="11"/>
      <c r="E28" s="11"/>
      <c r="F28" s="312"/>
      <c r="G28" s="317"/>
      <c r="H28" s="317"/>
      <c r="I28" s="318"/>
      <c r="J28" s="356"/>
      <c r="K28" s="356"/>
      <c r="L28" s="179"/>
      <c r="M28" s="312"/>
      <c r="N28" s="318"/>
      <c r="O28" s="11"/>
      <c r="P28" s="312"/>
      <c r="Q28" s="317"/>
      <c r="R28" s="317"/>
      <c r="S28" s="318"/>
      <c r="T28" s="312"/>
      <c r="U28" s="318"/>
    </row>
    <row r="29" spans="2:22">
      <c r="B29" s="64">
        <v>6</v>
      </c>
      <c r="C29" s="11"/>
      <c r="D29" s="11"/>
      <c r="E29" s="11"/>
      <c r="F29" s="312"/>
      <c r="G29" s="317"/>
      <c r="H29" s="317"/>
      <c r="I29" s="318"/>
      <c r="J29" s="356"/>
      <c r="K29" s="356"/>
      <c r="L29" s="179"/>
      <c r="M29" s="312"/>
      <c r="N29" s="318"/>
      <c r="O29" s="11"/>
      <c r="P29" s="312"/>
      <c r="Q29" s="317"/>
      <c r="R29" s="317"/>
      <c r="S29" s="318"/>
      <c r="T29" s="312"/>
      <c r="U29" s="318"/>
    </row>
    <row r="30" spans="2:22">
      <c r="B30" s="64">
        <v>7</v>
      </c>
      <c r="C30" s="11"/>
      <c r="D30" s="11"/>
      <c r="E30" s="11"/>
      <c r="F30" s="312"/>
      <c r="G30" s="317"/>
      <c r="H30" s="317"/>
      <c r="I30" s="318"/>
      <c r="J30" s="356"/>
      <c r="K30" s="356"/>
      <c r="L30" s="179"/>
      <c r="M30" s="312"/>
      <c r="N30" s="318"/>
      <c r="O30" s="11"/>
      <c r="P30" s="312"/>
      <c r="Q30" s="317"/>
      <c r="R30" s="317"/>
      <c r="S30" s="318"/>
      <c r="T30" s="312"/>
      <c r="U30" s="318"/>
    </row>
    <row r="31" spans="2:22">
      <c r="B31" s="64">
        <v>8</v>
      </c>
      <c r="C31" s="11"/>
      <c r="D31" s="11"/>
      <c r="E31" s="11"/>
      <c r="F31" s="312"/>
      <c r="G31" s="317"/>
      <c r="H31" s="317"/>
      <c r="I31" s="318"/>
      <c r="J31" s="356"/>
      <c r="K31" s="356"/>
      <c r="L31" s="179"/>
      <c r="M31" s="312"/>
      <c r="N31" s="318"/>
      <c r="O31" s="11"/>
      <c r="P31" s="312"/>
      <c r="Q31" s="317"/>
      <c r="R31" s="317"/>
      <c r="S31" s="318"/>
      <c r="T31" s="312"/>
      <c r="U31" s="318"/>
    </row>
    <row r="32" spans="2:22">
      <c r="B32" s="64">
        <v>9</v>
      </c>
      <c r="C32" s="11"/>
      <c r="D32" s="11"/>
      <c r="E32" s="11"/>
      <c r="F32" s="312"/>
      <c r="G32" s="317"/>
      <c r="H32" s="317"/>
      <c r="I32" s="318"/>
      <c r="J32" s="356"/>
      <c r="K32" s="356"/>
      <c r="L32" s="179"/>
      <c r="M32" s="312"/>
      <c r="N32" s="318"/>
      <c r="O32" s="11"/>
      <c r="P32" s="312"/>
      <c r="Q32" s="317"/>
      <c r="R32" s="317"/>
      <c r="S32" s="318"/>
      <c r="T32" s="312"/>
      <c r="U32" s="318"/>
    </row>
    <row r="33" spans="2:21" ht="15" thickBot="1">
      <c r="B33" s="66">
        <v>10</v>
      </c>
      <c r="C33" s="67"/>
      <c r="D33" s="67"/>
      <c r="E33" s="67"/>
      <c r="F33" s="314"/>
      <c r="G33" s="319"/>
      <c r="H33" s="319"/>
      <c r="I33" s="316"/>
      <c r="J33" s="356"/>
      <c r="K33" s="356"/>
      <c r="L33" s="179"/>
      <c r="M33" s="314"/>
      <c r="N33" s="316"/>
      <c r="O33" s="67"/>
      <c r="P33" s="314"/>
      <c r="Q33" s="319"/>
      <c r="R33" s="319"/>
      <c r="S33" s="316"/>
      <c r="T33" s="314"/>
      <c r="U33" s="316"/>
    </row>
    <row r="36" spans="2:21">
      <c r="B36" s="358" t="s">
        <v>42</v>
      </c>
      <c r="C36" s="358"/>
      <c r="D36" s="358"/>
      <c r="E36" s="358"/>
      <c r="F36" s="358"/>
      <c r="G36" s="358"/>
      <c r="H36" s="358"/>
      <c r="I36" s="358"/>
      <c r="J36" s="358"/>
      <c r="K36" s="358"/>
      <c r="L36" s="358"/>
      <c r="M36" s="358"/>
    </row>
    <row r="37" spans="2:21" ht="15" customHeight="1">
      <c r="B37" s="303" t="s">
        <v>281</v>
      </c>
      <c r="C37" s="304"/>
      <c r="D37" s="304"/>
      <c r="E37" s="304"/>
      <c r="F37" s="304"/>
      <c r="G37" s="304"/>
      <c r="H37" s="304"/>
      <c r="I37" s="304"/>
      <c r="J37" s="304"/>
      <c r="K37" s="304"/>
      <c r="L37" s="304"/>
      <c r="M37" s="305"/>
    </row>
    <row r="38" spans="2:21">
      <c r="B38" s="306"/>
      <c r="C38" s="307"/>
      <c r="D38" s="307"/>
      <c r="E38" s="307"/>
      <c r="F38" s="307"/>
      <c r="G38" s="307"/>
      <c r="H38" s="307"/>
      <c r="I38" s="307"/>
      <c r="J38" s="307"/>
      <c r="K38" s="307"/>
      <c r="L38" s="307"/>
      <c r="M38" s="308"/>
    </row>
    <row r="39" spans="2:21">
      <c r="B39" s="306"/>
      <c r="C39" s="307"/>
      <c r="D39" s="307"/>
      <c r="E39" s="307"/>
      <c r="F39" s="307"/>
      <c r="G39" s="307"/>
      <c r="H39" s="307"/>
      <c r="I39" s="307"/>
      <c r="J39" s="307"/>
      <c r="K39" s="307"/>
      <c r="L39" s="307"/>
      <c r="M39" s="308"/>
    </row>
    <row r="40" spans="2:21">
      <c r="B40" s="306"/>
      <c r="C40" s="307"/>
      <c r="D40" s="307"/>
      <c r="E40" s="307"/>
      <c r="F40" s="307"/>
      <c r="G40" s="307"/>
      <c r="H40" s="307"/>
      <c r="I40" s="307"/>
      <c r="J40" s="307"/>
      <c r="K40" s="307"/>
      <c r="L40" s="307"/>
      <c r="M40" s="308"/>
    </row>
    <row r="41" spans="2:21">
      <c r="B41" s="306"/>
      <c r="C41" s="307"/>
      <c r="D41" s="307"/>
      <c r="E41" s="307"/>
      <c r="F41" s="307"/>
      <c r="G41" s="307"/>
      <c r="H41" s="307"/>
      <c r="I41" s="307"/>
      <c r="J41" s="307"/>
      <c r="K41" s="307"/>
      <c r="L41" s="307"/>
      <c r="M41" s="308"/>
    </row>
    <row r="42" spans="2:21">
      <c r="B42" s="306"/>
      <c r="C42" s="307"/>
      <c r="D42" s="307"/>
      <c r="E42" s="307"/>
      <c r="F42" s="307"/>
      <c r="G42" s="307"/>
      <c r="H42" s="307"/>
      <c r="I42" s="307"/>
      <c r="J42" s="307"/>
      <c r="K42" s="307"/>
      <c r="L42" s="307"/>
      <c r="M42" s="308"/>
    </row>
    <row r="43" spans="2:21">
      <c r="B43" s="306"/>
      <c r="C43" s="307"/>
      <c r="D43" s="307"/>
      <c r="E43" s="307"/>
      <c r="F43" s="307"/>
      <c r="G43" s="307"/>
      <c r="H43" s="307"/>
      <c r="I43" s="307"/>
      <c r="J43" s="307"/>
      <c r="K43" s="307"/>
      <c r="L43" s="307"/>
      <c r="M43" s="308"/>
    </row>
    <row r="44" spans="2:21">
      <c r="B44" s="306"/>
      <c r="C44" s="307"/>
      <c r="D44" s="307"/>
      <c r="E44" s="307"/>
      <c r="F44" s="307"/>
      <c r="G44" s="307"/>
      <c r="H44" s="307"/>
      <c r="I44" s="307"/>
      <c r="J44" s="307"/>
      <c r="K44" s="307"/>
      <c r="L44" s="307"/>
      <c r="M44" s="308"/>
    </row>
    <row r="45" spans="2:21">
      <c r="B45" s="306"/>
      <c r="C45" s="307"/>
      <c r="D45" s="307"/>
      <c r="E45" s="307"/>
      <c r="F45" s="307"/>
      <c r="G45" s="307"/>
      <c r="H45" s="307"/>
      <c r="I45" s="307"/>
      <c r="J45" s="307"/>
      <c r="K45" s="307"/>
      <c r="L45" s="307"/>
      <c r="M45" s="308"/>
    </row>
    <row r="46" spans="2:21">
      <c r="B46" s="309"/>
      <c r="C46" s="310"/>
      <c r="D46" s="310"/>
      <c r="E46" s="310"/>
      <c r="F46" s="310"/>
      <c r="G46" s="310"/>
      <c r="H46" s="310"/>
      <c r="I46" s="310"/>
      <c r="J46" s="310"/>
      <c r="K46" s="310"/>
      <c r="L46" s="310"/>
      <c r="M46" s="311"/>
    </row>
  </sheetData>
  <mergeCells count="76">
    <mergeCell ref="T23:U23"/>
    <mergeCell ref="B22:U22"/>
    <mergeCell ref="B36:M36"/>
    <mergeCell ref="B37:M46"/>
    <mergeCell ref="F33:I33"/>
    <mergeCell ref="M33:N33"/>
    <mergeCell ref="P33:S33"/>
    <mergeCell ref="T33:U33"/>
    <mergeCell ref="J32:K32"/>
    <mergeCell ref="J33:K33"/>
    <mergeCell ref="F32:I32"/>
    <mergeCell ref="M32:N32"/>
    <mergeCell ref="P32:S32"/>
    <mergeCell ref="T32:U32"/>
    <mergeCell ref="F31:I31"/>
    <mergeCell ref="M31:N31"/>
    <mergeCell ref="P31:S31"/>
    <mergeCell ref="T31:U31"/>
    <mergeCell ref="J30:K30"/>
    <mergeCell ref="J31:K31"/>
    <mergeCell ref="F30:I30"/>
    <mergeCell ref="M30:N30"/>
    <mergeCell ref="P30:S30"/>
    <mergeCell ref="T30:U30"/>
    <mergeCell ref="F29:I29"/>
    <mergeCell ref="M29:N29"/>
    <mergeCell ref="P29:S29"/>
    <mergeCell ref="T29:U29"/>
    <mergeCell ref="J28:K28"/>
    <mergeCell ref="J29:K29"/>
    <mergeCell ref="F28:I28"/>
    <mergeCell ref="M28:N28"/>
    <mergeCell ref="P28:S28"/>
    <mergeCell ref="T28:U28"/>
    <mergeCell ref="F27:I27"/>
    <mergeCell ref="M27:N27"/>
    <mergeCell ref="P27:S27"/>
    <mergeCell ref="T27:U27"/>
    <mergeCell ref="J26:K26"/>
    <mergeCell ref="J27:K27"/>
    <mergeCell ref="F26:I26"/>
    <mergeCell ref="M26:N26"/>
    <mergeCell ref="P26:S26"/>
    <mergeCell ref="T26:U26"/>
    <mergeCell ref="F25:I25"/>
    <mergeCell ref="M25:N25"/>
    <mergeCell ref="P25:S25"/>
    <mergeCell ref="T25:U25"/>
    <mergeCell ref="J24:K24"/>
    <mergeCell ref="J25:K25"/>
    <mergeCell ref="F24:I24"/>
    <mergeCell ref="M24:N24"/>
    <mergeCell ref="P24:S24"/>
    <mergeCell ref="T24:U24"/>
    <mergeCell ref="F23:I23"/>
    <mergeCell ref="M23:N23"/>
    <mergeCell ref="P23:S23"/>
    <mergeCell ref="J23:K23"/>
    <mergeCell ref="R8:R9"/>
    <mergeCell ref="S8:S9"/>
    <mergeCell ref="H8:H9"/>
    <mergeCell ref="L8:M8"/>
    <mergeCell ref="N8:O8"/>
    <mergeCell ref="P8:Q8"/>
    <mergeCell ref="T8:T9"/>
    <mergeCell ref="U8:U9"/>
    <mergeCell ref="B20:G20"/>
    <mergeCell ref="C5:K5"/>
    <mergeCell ref="B7:U7"/>
    <mergeCell ref="B8:B9"/>
    <mergeCell ref="C8:C9"/>
    <mergeCell ref="D8:D9"/>
    <mergeCell ref="E8:E9"/>
    <mergeCell ref="F8:F9"/>
    <mergeCell ref="G8:G9"/>
    <mergeCell ref="I8:J8"/>
  </mergeCells>
  <printOptions horizontalCentered="1"/>
  <pageMargins left="0.7" right="0.7" top="0.75" bottom="0.75" header="0.3" footer="0.3"/>
  <pageSetup scale="37" fitToHeight="0" orientation="landscape" horizontalDpi="1200" verticalDpi="1200" r:id="rId1"/>
  <headerFooter scaleWithDoc="0">
    <oddHeader xml:space="preserve">&amp;L&amp;"Arial Black,Bold"&amp;K00527B&amp;G&amp;R&amp;"-,Bold"&amp;12&amp;K00527BMedicaid Enterprise Data Solution RFP </oddHeader>
    <oddFooter>&amp;L&amp;"-,Italic"&amp;F
&amp;A&amp;C&amp;"-,Italic"Page &amp;P of &amp;N&amp;R&amp;"-,Italic"Printed: &amp;D  &amp;T</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B8BF447C7F4954A940D2EEC255F1B07" ma:contentTypeVersion="8" ma:contentTypeDescription="Create a new document." ma:contentTypeScope="" ma:versionID="93bf9a8e1839919d94566bcddf3628f6">
  <xsd:schema xmlns:xsd="http://www.w3.org/2001/XMLSchema" xmlns:xs="http://www.w3.org/2001/XMLSchema" xmlns:p="http://schemas.microsoft.com/office/2006/metadata/properties" xmlns:ns2="73a0d3a8-cdd1-4fab-99f0-7ae5821cefe2" xmlns:ns3="ed8a6e34-7644-4a2d-b1f5-439c23eb558b" targetNamespace="http://schemas.microsoft.com/office/2006/metadata/properties" ma:root="true" ma:fieldsID="189f1383b7864bcfc020bdf6f1bacb00" ns2:_="" ns3:_="">
    <xsd:import namespace="73a0d3a8-cdd1-4fab-99f0-7ae5821cefe2"/>
    <xsd:import namespace="ed8a6e34-7644-4a2d-b1f5-439c23eb55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a0d3a8-cdd1-4fab-99f0-7ae5821cef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8a6e34-7644-4a2d-b1f5-439c23eb55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A33DF9-B104-45E3-A33C-0F6A955FC236}"/>
</file>

<file path=customXml/itemProps2.xml><?xml version="1.0" encoding="utf-8"?>
<ds:datastoreItem xmlns:ds="http://schemas.openxmlformats.org/officeDocument/2006/customXml" ds:itemID="{ABF7E281-7542-4329-864D-ECFB23711999}"/>
</file>

<file path=customXml/itemProps3.xml><?xml version="1.0" encoding="utf-8"?>
<ds:datastoreItem xmlns:ds="http://schemas.openxmlformats.org/officeDocument/2006/customXml" ds:itemID="{C1795B5E-3EF4-4E9F-A8A8-0F4B1C7652E7}"/>
</file>

<file path=docProps/app.xml><?xml version="1.0" encoding="utf-8"?>
<Properties xmlns="http://schemas.openxmlformats.org/officeDocument/2006/extended-properties" xmlns:vt="http://schemas.openxmlformats.org/officeDocument/2006/docPropsVTypes">
  <Application>Microsoft Excel Online</Application>
  <Manager>mmosher@berrydunn.com</Manager>
  <Company>BerryDunn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A - Cost Workbook</dc:title>
  <dc:subject>West Virginia RFP</dc:subject>
  <dc:creator>mmosher@berrydunn.com</dc:creator>
  <cp:keywords/>
  <dc:description>Cost Workbook for RFPs</dc:description>
  <cp:lastModifiedBy/>
  <cp:revision/>
  <dcterms:created xsi:type="dcterms:W3CDTF">2018-06-27T15:28:04Z</dcterms:created>
  <dcterms:modified xsi:type="dcterms:W3CDTF">2021-07-15T13:46:31Z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0x010100BB8BF447C7F4954A940D2EEC255F1B07</vt:lpwstr>
  </property>
</Properties>
</file>